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ACT!$A$1:$E$229</definedName>
    <definedName name="_xlnm.Print_Area" localSheetId="7">Memoria!$A$1:$J$68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" i="59" l="1"/>
  <c r="G10" i="65" l="1"/>
  <c r="E9" i="61"/>
  <c r="E50" i="59"/>
  <c r="E9" i="59" l="1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C139" i="62" s="1"/>
  <c r="E48" i="62" s="1"/>
  <c r="D66" i="62"/>
  <c r="D49" i="62" s="1"/>
  <c r="D139" i="62" s="1"/>
  <c r="C94" i="60"/>
  <c r="E94" i="60" s="1"/>
  <c r="C69" i="60"/>
  <c r="C148" i="59" l="1"/>
  <c r="E144" i="59" s="1"/>
  <c r="C134" i="59"/>
  <c r="C127" i="59"/>
  <c r="E127" i="59" s="1"/>
  <c r="G120" i="59"/>
  <c r="F120" i="59"/>
  <c r="E120" i="59"/>
  <c r="C120" i="59"/>
  <c r="F110" i="59"/>
  <c r="E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<sst xmlns="http://schemas.openxmlformats.org/spreadsheetml/2006/main" count="875" uniqueCount="613">
  <si>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</si>
  <si>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</si>
  <si>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</si>
  <si>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</si>
  <si>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</si>
  <si>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</si>
  <si>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</si>
  <si>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</si>
  <si>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</si>
  <si>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</si>
  <si>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</si>
  <si>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</si>
  <si>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</si>
  <si>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</si>
  <si>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</si>
  <si>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</si>
  <si>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</si>
  <si>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</si>
  <si>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</si>
  <si>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</si>
  <si>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</si>
  <si>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</si>
  <si>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</si>
  <si>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</si>
  <si>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</si>
  <si>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</si>
  <si>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</si>
  <si>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</si>
  <si>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</si>
  <si>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</si>
  <si>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</si>
  <si>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</si>
  <si>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</si>
  <si>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</si>
  <si>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</si>
  <si>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</si>
  <si>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</si>
  <si>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</si>
  <si>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</si>
  <si>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</si>
  <si>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</si>
  <si>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</si>
  <si>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</si>
  <si>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</si>
  <si>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</si>
  <si>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</si>
  <si>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</si>
  <si>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</si>
  <si>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</si>
  <si>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</si>
  <si>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</si>
  <si>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</si>
  <si>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</si>
  <si>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</si>
  <si>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</si>
  <si>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</si>
  <si>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</si>
  <si>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</si>
  <si>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</si>
  <si>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</si>
  <si>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</si>
  <si>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</si>
  <si>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</si>
  <si>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</si>
  <si>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</si>
  <si>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</si>
  <si>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</si>
  <si>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</si>
  <si>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</si>
  <si>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</si>
  <si>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</si>
  <si>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</si>
  <si>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</si>
  <si>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</si>
  <si>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</si>
  <si>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</si>
  <si>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</si>
  <si>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</si>
  <si>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</si>
  <si>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</si>
  <si>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</si>
  <si>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</si>
  <si>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</si>
  <si>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</si>
  <si>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</si>
  <si>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</si>
  <si>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</si>
  <si>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</si>
  <si>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</si>
  <si>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</si>
  <si>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</si>
  <si>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</si>
  <si>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</si>
  <si>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</si>
  <si>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</si>
  <si>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</si>
  <si>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</si>
  <si>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</si>
  <si>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</si>
  <si>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</si>
  <si>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</si>
  <si>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</si>
  <si>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</si>
  <si>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</si>
  <si>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</si>
  <si>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</si>
  <si>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</si>
  <si>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</si>
  <si>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</si>
  <si>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</si>
  <si>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</si>
  <si>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</si>
  <si>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</si>
  <si>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</si>
  <si>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</si>
  <si>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</si>
  <si>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</si>
  <si>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</si>
  <si>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</si>
  <si>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</si>
  <si>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</si>
  <si>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</si>
  <si>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</si>
  <si>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</si>
  <si>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</si>
  <si>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</si>
  <si>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</si>
  <si>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</si>
  <si>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</si>
  <si>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</si>
  <si>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</si>
  <si>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</si>
  <si>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</si>
  <si>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</si>
  <si>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</si>
  <si>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</si>
  <si>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</si>
  <si>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</si>
  <si>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</si>
  <si>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</si>
  <si>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</si>
  <si>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</si>
  <si>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</si>
  <si>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</si>
  <si>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</si>
  <si>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</si>
  <si>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</si>
  <si>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</si>
  <si>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</si>
  <si>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</si>
  <si>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</si>
  <si>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</si>
  <si>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</si>
  <si>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</si>
  <si>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</si>
  <si>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</si>
  <si>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</si>
  <si>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</si>
  <si>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</si>
  <si>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</si>
  <si>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</si>
  <si>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</si>
  <si>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</si>
  <si>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</si>
  <si>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</si>
  <si>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</si>
  <si>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</si>
  <si>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</si>
  <si>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</si>
  <si>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</si>
  <si>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</si>
  <si>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</si>
  <si>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</si>
  <si>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</si>
  <si>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</si>
  <si>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</si>
  <si>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</si>
  <si>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</si>
  <si>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</si>
  <si>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</si>
  <si>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</si>
  <si>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</si>
  <si>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</si>
  <si>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</si>
  <si>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</si>
  <si>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</si>
  <si>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</si>
  <si>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</si>
  <si>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</si>
  <si>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</si>
  <si>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</si>
  <si>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</si>
  <si>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</si>
  <si>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</si>
  <si>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</si>
  <si>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</si>
  <si>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</si>
  <si>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</si>
  <si>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</si>
  <si>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</si>
  <si>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</si>
  <si>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</si>
  <si>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</si>
  <si>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</si>
  <si>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</si>
  <si>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</si>
  <si>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</si>
  <si>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</si>
  <si>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</si>
  <si>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</si>
  <si>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</si>
  <si>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</si>
  <si>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</si>
  <si>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</si>
  <si>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</si>
  <si>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</si>
  <si>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</si>
  <si>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</si>
  <si>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</si>
  <si>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</si>
  <si>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</si>
  <si>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</si>
  <si>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</si>
  <si>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</si>
  <si>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</si>
  <si>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</si>
  <si>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</si>
  <si>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</si>
  <si>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</si>
  <si>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</si>
  <si>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</si>
  <si>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</si>
  <si>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</si>
  <si>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</si>
  <si>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</si>
  <si>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</si>
  <si>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</si>
  <si>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</si>
  <si>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</si>
  <si>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</si>
  <si>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</si>
  <si>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</si>
  <si>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</si>
  <si>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</si>
  <si>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</si>
  <si>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</si>
  <si>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</si>
  <si>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</si>
  <si>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</si>
  <si>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</si>
  <si>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</si>
  <si>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</si>
  <si>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</si>
  <si>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</si>
  <si>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</si>
  <si>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</si>
  <si>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</si>
  <si>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</si>
  <si>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</si>
  <si>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</si>
  <si>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</si>
  <si>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</si>
  <si>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</si>
  <si>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</si>
  <si>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</si>
  <si>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</si>
  <si>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</si>
  <si>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</si>
  <si>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</si>
  <si>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</si>
  <si>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</si>
  <si>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</si>
  <si>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</si>
  <si>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</si>
  <si>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</si>
  <si>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</si>
  <si>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</si>
  <si>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</si>
  <si>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</si>
  <si>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</si>
  <si>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</si>
  <si>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</si>
  <si>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</si>
  <si>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</si>
  <si>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</si>
  <si>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</si>
  <si>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</si>
  <si>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</si>
  <si>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</si>
  <si>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</si>
  <si>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</si>
  <si>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</si>
  <si>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</si>
  <si>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</si>
  <si>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</si>
  <si>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</si>
  <si>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</si>
  <si>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</si>
  <si>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</si>
  <si>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</si>
  <si>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</si>
  <si>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</si>
  <si>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</si>
  <si>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</si>
  <si>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</si>
  <si>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</si>
  <si>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</si>
  <si>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</si>
  <si>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</si>
  <si>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</si>
  <si>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</si>
  <si>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</si>
  <si>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</si>
  <si>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</si>
  <si>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</si>
  <si>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</si>
  <si>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</si>
  <si>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</si>
  <si>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</si>
  <si>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</si>
  <si>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</si>
  <si>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</si>
  <si>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</si>
  <si>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</si>
  <si>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</si>
  <si>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</si>
  <si>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</si>
  <si>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</si>
  <si>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</si>
  <si>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</si>
  <si>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</si>
  <si>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</si>
  <si>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</si>
  <si>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</si>
  <si>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</si>
  <si>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</si>
  <si>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</si>
  <si>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</si>
  <si>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</si>
  <si>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</si>
  <si>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</si>
  <si>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</si>
  <si>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</si>
  <si>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</si>
  <si>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</si>
  <si>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</si>
  <si>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</si>
  <si>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</si>
  <si>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</si>
  <si>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</si>
  <si>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</si>
  <si>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</si>
  <si>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</si>
  <si>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</si>
  <si>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</si>
  <si>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</si>
  <si>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</si>
  <si>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</si>
  <si>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</si>
  <si>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</si>
  <si>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</si>
  <si>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</si>
  <si>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</si>
  <si>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</si>
  <si>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</si>
  <si>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</si>
  <si>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</si>
  <si>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</si>
  <si>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</si>
  <si>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</si>
  <si>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</si>
  <si>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</si>
  <si>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</si>
  <si>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</si>
  <si>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</si>
  <si>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</si>
  <si>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</si>
  <si>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</si>
  <si>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</si>
  <si>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</si>
  <si>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</si>
  <si>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</si>
  <si>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</si>
  <si>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</si>
  <si>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</si>
  <si>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</si>
  <si>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</si>
  <si>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</si>
  <si>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</si>
  <si>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</si>
  <si>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</si>
  <si>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</si>
  <si>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</si>
  <si>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</si>
  <si>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</si>
  <si>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</si>
  <si>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</si>
  <si>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</si>
  <si>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</si>
  <si>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</si>
  <si>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</si>
  <si>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</si>
  <si>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</si>
  <si>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</si>
  <si>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</si>
  <si>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</si>
  <si>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</si>
  <si>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</si>
  <si>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</si>
  <si>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</si>
  <si>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</si>
  <si>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</si>
  <si>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</si>
  <si>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</si>
  <si>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</si>
  <si>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</si>
  <si>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</si>
  <si>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</si>
  <si>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</si>
  <si>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</si>
  <si>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</si>
  <si>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</si>
  <si>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</si>
  <si>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</si>
  <si>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</si>
  <si>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</si>
  <si>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</si>
  <si>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</si>
  <si>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</si>
  <si>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</si>
  <si>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</si>
  <si>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</si>
  <si>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</si>
  <si>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</si>
  <si>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</si>
  <si>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</si>
  <si>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</si>
  <si>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</si>
  <si>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</si>
  <si>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</si>
  <si>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</si>
  <si>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</si>
  <si>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</si>
  <si>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</si>
  <si>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</si>
  <si>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</si>
  <si>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</si>
  <si>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</si>
  <si>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</si>
  <si>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</si>
  <si>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</si>
  <si>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</si>
  <si>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</si>
  <si>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</si>
  <si>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</si>
  <si>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</si>
  <si>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</si>
  <si>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</si>
  <si>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</si>
  <si>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</si>
  <si>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</si>
  <si>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</si>
  <si>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</si>
  <si>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</si>
  <si>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</si>
  <si>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</si>
  <si>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</si>
  <si>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</si>
  <si>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</si>
  <si>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</si>
  <si>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</si>
  <si>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</si>
  <si>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</si>
  <si>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</si>
  <si>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</si>
  <si>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</si>
  <si>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</si>
  <si>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</si>
  <si>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</si>
  <si>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</si>
  <si>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</si>
  <si>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</si>
  <si>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</si>
  <si>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</si>
  <si>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</si>
  <si>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</si>
  <si>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</si>
  <si>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</si>
  <si>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</si>
  <si>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</si>
  <si>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</si>
  <si>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</si>
  <si>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</si>
  <si>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</si>
  <si>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</si>
  <si>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</si>
  <si>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</si>
  <si>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</si>
  <si>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</si>
  <si>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</si>
  <si>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</si>
  <si>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</si>
  <si>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</si>
  <si>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</si>
  <si>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</si>
  <si>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</si>
  <si>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</si>
  <si>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</si>
  <si>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</si>
  <si>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</si>
  <si>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</si>
  <si>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</si>
  <si>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</si>
  <si>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</si>
  <si>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</si>
  <si>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</si>
  <si>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</si>
  <si>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</si>
  <si>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</si>
  <si>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</si>
  <si>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</si>
  <si>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</si>
  <si>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</si>
  <si>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</si>
  <si>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</si>
  <si>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</si>
  <si>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</si>
  <si>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</si>
  <si>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</si>
  <si>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</si>
  <si>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</si>
  <si>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</si>
  <si>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</si>
  <si>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</si>
  <si>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</si>
  <si>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</si>
  <si>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</si>
  <si>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</si>
  <si>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</si>
  <si>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</si>
  <si>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</si>
  <si>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</si>
  <si>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</si>
  <si>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</si>
  <si>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</si>
  <si>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</si>
  <si>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</si>
  <si>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</si>
  <si>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</si>
  <si>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</si>
  <si>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</si>
  <si>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</si>
  <si>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</si>
  <si>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</si>
  <si>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</si>
  <si>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</si>
  <si>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</si>
  <si>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</si>
  <si>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</si>
  <si>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</si>
  <si>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</si>
  <si>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</si>
  <si>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</si>
  <si>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</si>
  <si>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</si>
  <si>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</si>
  <si>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</si>
  <si>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</si>
  <si>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</si>
  <si>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</si>
  <si>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</si>
  <si>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</si>
  <si>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</si>
  <si>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</si>
  <si>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</si>
  <si>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</si>
  <si>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</si>
  <si>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</si>
  <si>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</si>
  <si>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</si>
  <si>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</si>
  <si>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</si>
  <si>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</si>
  <si>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</si>
  <si>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</si>
  <si>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</si>
  <si>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</si>
  <si>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</si>
  <si>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</si>
  <si>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</si>
  <si>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</si>
  <si>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</si>
  <si>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</si>
  <si>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</si>
  <si>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</si>
  <si>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Junta Municipal de Agua Potable y Alcantarillado de Acámbaro, Gto.</t>
  </si>
  <si>
    <t>Del 1 de Enero al 31 de Diciembre de 2025</t>
  </si>
  <si>
    <t>Este porcentaje siempre va a reflejar mas  del 10% del gasto total del ejercicio debido a que es la principal cuenta para la operación de la demanda que tiene en el organismo operador.</t>
  </si>
  <si>
    <t>Se realiza el Pago de Energía Electrica de 22 Pozos, así como de las oficinas, la Planta Tratadora, Planta Potabilizadora y el Almacen.</t>
  </si>
  <si>
    <t>CETES</t>
  </si>
  <si>
    <t>IVA Acreditable acumulado</t>
  </si>
  <si>
    <t>Anticipos de nómina y gastos a comprobar.</t>
  </si>
  <si>
    <t>IVA por Acreditar, IVA Acre-Dev, con cambio en el sistema contable.</t>
  </si>
  <si>
    <t>Depreciación Anual</t>
  </si>
  <si>
    <t>Amortización Anual</t>
  </si>
  <si>
    <t>El trabajador abandono el trabajo sin avisar,se realizará el pago en cuanto el Trabajador se presente o prescriba.</t>
  </si>
  <si>
    <t>IVA trasladado en proceso de depuración</t>
  </si>
  <si>
    <t>Anticipo de Usuarios, saldos de años anteriores, en proceso de depuración</t>
  </si>
  <si>
    <t>CUENTAS DE ORDEN PRESUPUESTARIO</t>
  </si>
  <si>
    <t xml:space="preserve">Bajo protesta de decir verdad declaramos que los Estados Financieros y sus notas, son razonablemente correctos y son </t>
  </si>
  <si>
    <t>responsabilidad del emisor.</t>
  </si>
  <si>
    <t xml:space="preserve">Bajo protesta de decir verdad declaramos que los Estados Financieros y sus notas, son razonablemente correctos y </t>
  </si>
  <si>
    <t>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</si>
</sst>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</cellStyleXfs>
  <cellXfs count="20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9" fillId="0" borderId="0" xfId="8" applyFont="1" applyAlignment="1">
      <alignment wrapText="1"/>
    </xf>
    <xf numFmtId="0" fontId="9" fillId="0" borderId="0" xfId="8" applyFont="1" applyAlignment="1"/>
    <xf numFmtId="0" fontId="8" fillId="0" borderId="0" xfId="20" applyFont="1" applyAlignment="1">
      <alignment horizontal="left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2" fillId="5" borderId="0" xfId="8" applyFont="1" applyFill="1" applyAlignment="1">
      <alignment wrapText="1"/>
    </xf>
    <xf numFmtId="0" fontId="9" fillId="0" borderId="0" xfId="9" applyFont="1" applyAlignment="1">
      <alignment wrapText="1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1" fillId="0" borderId="0" xfId="2" applyFont="1" applyAlignment="1">
      <alignment wrapText="1"/>
    </xf>
    <xf numFmtId="0" fontId="12" fillId="5" borderId="0" xfId="9" applyFont="1" applyFill="1" applyAlignment="1">
      <alignment wrapText="1"/>
    </xf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20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3552825</xdr:colOff>
      <xdr:row>51</xdr:row>
      <xdr:rowOff>0</xdr:rowOff>
    </xdr:from>
    <xdr:to>
      <xdr:col>3</xdr:col>
      <xdr:colOff>457200</xdr:colOff>
      <xdr:row>59</xdr:row>
      <xdr:rowOff>64159</xdr:rowOff>
    </xdr:to>
    <xdr:sp macro="" textlink="">
      <xdr:nvSpPr>
        <xdr:cNvPr id="2" name="CuadroTexto 1"/>
        <xdr:cNvSpPr txBox="1"/>
      </xdr:nvSpPr>
      <xdr:spPr>
        <a:xfrm>
          <a:off x="4524375" y="7572375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495300</xdr:colOff>
      <xdr:row>50</xdr:row>
      <xdr:rowOff>114300</xdr:rowOff>
    </xdr:from>
    <xdr:to>
      <xdr:col>1</xdr:col>
      <xdr:colOff>1693653</xdr:colOff>
      <xdr:row>59</xdr:row>
      <xdr:rowOff>104774</xdr:rowOff>
    </xdr:to>
    <xdr:sp macro="" textlink="">
      <xdr:nvSpPr>
        <xdr:cNvPr id="3" name="CuadroTexto 2"/>
        <xdr:cNvSpPr txBox="1"/>
      </xdr:nvSpPr>
      <xdr:spPr>
        <a:xfrm>
          <a:off x="495300" y="754380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218</xdr:row>
      <xdr:rowOff>133350</xdr:rowOff>
    </xdr:from>
    <xdr:to>
      <xdr:col>1</xdr:col>
      <xdr:colOff>2188953</xdr:colOff>
      <xdr:row>227</xdr:row>
      <xdr:rowOff>123824</xdr:rowOff>
    </xdr:to>
    <xdr:sp macro="" textlink="">
      <xdr:nvSpPr>
        <xdr:cNvPr id="2" name="CuadroTexto 1"/>
        <xdr:cNvSpPr txBox="1"/>
      </xdr:nvSpPr>
      <xdr:spPr>
        <a:xfrm>
          <a:off x="685800" y="3723322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4200525</xdr:colOff>
      <xdr:row>219</xdr:row>
      <xdr:rowOff>0</xdr:rowOff>
    </xdr:from>
    <xdr:to>
      <xdr:col>4</xdr:col>
      <xdr:colOff>466725</xdr:colOff>
      <xdr:row>227</xdr:row>
      <xdr:rowOff>64159</xdr:rowOff>
    </xdr:to>
    <xdr:sp macro="" textlink="">
      <xdr:nvSpPr>
        <xdr:cNvPr id="3" name="CuadroTexto 2"/>
        <xdr:cNvSpPr txBox="1"/>
      </xdr:nvSpPr>
      <xdr:spPr>
        <a:xfrm>
          <a:off x="4867275" y="37242750"/>
          <a:ext cx="25146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719666</xdr:colOff>
      <xdr:row>178</xdr:row>
      <xdr:rowOff>137584</xdr:rowOff>
    </xdr:from>
    <xdr:to>
      <xdr:col>2</xdr:col>
      <xdr:colOff>10583</xdr:colOff>
      <xdr:row>187</xdr:row>
      <xdr:rowOff>80433</xdr:rowOff>
    </xdr:to>
    <xdr:sp macro="" textlink="">
      <xdr:nvSpPr>
        <xdr:cNvPr id="2" name="CuadroTexto 1"/>
        <xdr:cNvSpPr txBox="1"/>
      </xdr:nvSpPr>
      <xdr:spPr>
        <a:xfrm>
          <a:off x="1386416" y="29601584"/>
          <a:ext cx="2772834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5</xdr:col>
      <xdr:colOff>1259416</xdr:colOff>
      <xdr:row>178</xdr:row>
      <xdr:rowOff>127000</xdr:rowOff>
    </xdr:from>
    <xdr:to>
      <xdr:col>8</xdr:col>
      <xdr:colOff>349250</xdr:colOff>
      <xdr:row>187</xdr:row>
      <xdr:rowOff>659</xdr:rowOff>
    </xdr:to>
    <xdr:sp macro="" textlink="">
      <xdr:nvSpPr>
        <xdr:cNvPr id="3" name="CuadroTexto 2"/>
        <xdr:cNvSpPr txBox="1"/>
      </xdr:nvSpPr>
      <xdr:spPr>
        <a:xfrm>
          <a:off x="8318499" y="29591000"/>
          <a:ext cx="2794001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35</xdr:row>
      <xdr:rowOff>104775</xdr:rowOff>
    </xdr:from>
    <xdr:to>
      <xdr:col>1</xdr:col>
      <xdr:colOff>1731753</xdr:colOff>
      <xdr:row>44</xdr:row>
      <xdr:rowOff>95249</xdr:rowOff>
    </xdr:to>
    <xdr:sp macro="" textlink="">
      <xdr:nvSpPr>
        <xdr:cNvPr id="2" name="CuadroTexto 1"/>
        <xdr:cNvSpPr txBox="1"/>
      </xdr:nvSpPr>
      <xdr:spPr>
        <a:xfrm>
          <a:off x="228600" y="548640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361950</xdr:colOff>
      <xdr:row>36</xdr:row>
      <xdr:rowOff>0</xdr:rowOff>
    </xdr:from>
    <xdr:to>
      <xdr:col>5</xdr:col>
      <xdr:colOff>0</xdr:colOff>
      <xdr:row>44</xdr:row>
      <xdr:rowOff>64159</xdr:rowOff>
    </xdr:to>
    <xdr:sp macro="" textlink="">
      <xdr:nvSpPr>
        <xdr:cNvPr id="3" name="CuadroTexto 2"/>
        <xdr:cNvSpPr txBox="1"/>
      </xdr:nvSpPr>
      <xdr:spPr>
        <a:xfrm>
          <a:off x="3800475" y="5524500"/>
          <a:ext cx="28860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145</xdr:row>
      <xdr:rowOff>0</xdr:rowOff>
    </xdr:from>
    <xdr:to>
      <xdr:col>1</xdr:col>
      <xdr:colOff>2169903</xdr:colOff>
      <xdr:row>153</xdr:row>
      <xdr:rowOff>133349</xdr:rowOff>
    </xdr:to>
    <xdr:sp macro="" textlink="">
      <xdr:nvSpPr>
        <xdr:cNvPr id="2" name="CuadroTexto 1"/>
        <xdr:cNvSpPr txBox="1"/>
      </xdr:nvSpPr>
      <xdr:spPr>
        <a:xfrm>
          <a:off x="666750" y="2109787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0</xdr:colOff>
      <xdr:row>145</xdr:row>
      <xdr:rowOff>0</xdr:rowOff>
    </xdr:from>
    <xdr:to>
      <xdr:col>4</xdr:col>
      <xdr:colOff>238125</xdr:colOff>
      <xdr:row>153</xdr:row>
      <xdr:rowOff>64159</xdr:rowOff>
    </xdr:to>
    <xdr:sp macro="" textlink="">
      <xdr:nvSpPr>
        <xdr:cNvPr id="3" name="CuadroTexto 2"/>
        <xdr:cNvSpPr txBox="1"/>
      </xdr:nvSpPr>
      <xdr:spPr>
        <a:xfrm>
          <a:off x="4895850" y="21097875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29</xdr:row>
      <xdr:rowOff>0</xdr:rowOff>
    </xdr:from>
    <xdr:to>
      <xdr:col>1</xdr:col>
      <xdr:colOff>2131803</xdr:colOff>
      <xdr:row>37</xdr:row>
      <xdr:rowOff>133349</xdr:rowOff>
    </xdr:to>
    <xdr:sp macro="" textlink="">
      <xdr:nvSpPr>
        <xdr:cNvPr id="2" name="CuadroTexto 1"/>
        <xdr:cNvSpPr txBox="1"/>
      </xdr:nvSpPr>
      <xdr:spPr>
        <a:xfrm>
          <a:off x="190500" y="471487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3162300</xdr:colOff>
      <xdr:row>29</xdr:row>
      <xdr:rowOff>9525</xdr:rowOff>
    </xdr:from>
    <xdr:to>
      <xdr:col>3</xdr:col>
      <xdr:colOff>504825</xdr:colOff>
      <xdr:row>37</xdr:row>
      <xdr:rowOff>73684</xdr:rowOff>
    </xdr:to>
    <xdr:sp macro="" textlink="">
      <xdr:nvSpPr>
        <xdr:cNvPr id="3" name="CuadroTexto 2"/>
        <xdr:cNvSpPr txBox="1"/>
      </xdr:nvSpPr>
      <xdr:spPr>
        <a:xfrm>
          <a:off x="3390900" y="4724400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</xdr:row>
      <xdr:rowOff>114300</xdr:rowOff>
    </xdr:from>
    <xdr:to>
      <xdr:col>1</xdr:col>
      <xdr:colOff>1979403</xdr:colOff>
      <xdr:row>56</xdr:row>
      <xdr:rowOff>104774</xdr:rowOff>
    </xdr:to>
    <xdr:sp macro="" textlink="">
      <xdr:nvSpPr>
        <xdr:cNvPr id="2" name="CuadroTexto 1"/>
        <xdr:cNvSpPr txBox="1"/>
      </xdr:nvSpPr>
      <xdr:spPr>
        <a:xfrm>
          <a:off x="47625" y="724852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2905125</xdr:colOff>
      <xdr:row>47</xdr:row>
      <xdr:rowOff>114300</xdr:rowOff>
    </xdr:from>
    <xdr:to>
      <xdr:col>2</xdr:col>
      <xdr:colOff>1123950</xdr:colOff>
      <xdr:row>56</xdr:row>
      <xdr:rowOff>35584</xdr:rowOff>
    </xdr:to>
    <xdr:sp macro="" textlink="">
      <xdr:nvSpPr>
        <xdr:cNvPr id="3" name="CuadroTexto 2"/>
        <xdr:cNvSpPr txBox="1"/>
      </xdr:nvSpPr>
      <xdr:spPr>
        <a:xfrm>
          <a:off x="3143250" y="7248525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1233366</xdr:colOff>
      <xdr:row>59</xdr:row>
      <xdr:rowOff>0</xdr:rowOff>
    </xdr:from>
    <xdr:to>
      <xdr:col>1</xdr:col>
      <xdr:colOff>3403269</xdr:colOff>
      <xdr:row>67</xdr:row>
      <xdr:rowOff>104041</xdr:rowOff>
    </xdr:to>
    <xdr:sp macro="" textlink="">
      <xdr:nvSpPr>
        <xdr:cNvPr id="2" name="CuadroTexto 1"/>
        <xdr:cNvSpPr txBox="1"/>
      </xdr:nvSpPr>
      <xdr:spPr>
        <a:xfrm>
          <a:off x="1905001" y="9427308"/>
          <a:ext cx="2169903" cy="1276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4</xdr:col>
      <xdr:colOff>415192</xdr:colOff>
      <xdr:row>59</xdr:row>
      <xdr:rowOff>24424</xdr:rowOff>
    </xdr:from>
    <xdr:to>
      <xdr:col>8</xdr:col>
      <xdr:colOff>341923</xdr:colOff>
      <xdr:row>67</xdr:row>
      <xdr:rowOff>59275</xdr:rowOff>
    </xdr:to>
    <xdr:sp macro="" textlink="">
      <xdr:nvSpPr>
        <xdr:cNvPr id="3" name="CuadroTexto 2"/>
        <xdr:cNvSpPr txBox="1"/>
      </xdr:nvSpPr>
      <xdr:spPr>
        <a:xfrm>
          <a:off x="7351346" y="9451732"/>
          <a:ext cx="3199423" cy="12071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4" t="s">
        <v>595</v>
      </c>
      <c r="B1" s="165"/>
      <c r="C1" s="103" t="s">
        <v>494</v>
      </c>
      <c r="D1" s="104">
        <v>2025</v>
      </c>
    </row>
    <row r="2" spans="1:4" ht="16.350000000000001" customHeight="1" x14ac:dyDescent="0.2">
      <c r="A2" s="166" t="s">
        <v>493</v>
      </c>
      <c r="B2" s="167"/>
      <c r="C2" s="10" t="s">
        <v>495</v>
      </c>
      <c r="D2" s="105" t="s">
        <v>500</v>
      </c>
    </row>
    <row r="3" spans="1:4" ht="16.350000000000001" customHeight="1" x14ac:dyDescent="0.2">
      <c r="A3" s="168" t="s">
        <v>596</v>
      </c>
      <c r="B3" s="169"/>
      <c r="C3" s="10" t="s">
        <v>496</v>
      </c>
      <c r="D3" s="106">
        <v>4</v>
      </c>
    </row>
    <row r="4" spans="1:4" ht="16.350000000000001" customHeight="1" x14ac:dyDescent="0.2">
      <c r="A4" s="170" t="s">
        <v>515</v>
      </c>
      <c r="B4" s="171"/>
      <c r="C4" s="171"/>
      <c r="D4" s="17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550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201" zoomScaleNormal="100" workbookViewId="0">
      <selection activeCell="F236" sqref="F236"/>
    </sheetView>
  </sheetViews>
  <sheetFormatPr baseColWidth="10" defaultColWidth="9.140625" defaultRowHeight="11.25" x14ac:dyDescent="0.2"/>
  <cols>
    <col min="1" max="1" width="10" style="14" customWidth="1"/>
    <col min="2" max="2" width="69.42578125" style="14" customWidth="1"/>
    <col min="3" max="3" width="12.5703125" style="14" customWidth="1"/>
    <col min="4" max="4" width="11.7109375" style="14" customWidth="1"/>
    <col min="5" max="5" width="11.140625" style="14" customWidth="1"/>
    <col min="6" max="16384" width="9.140625" style="14"/>
  </cols>
  <sheetData>
    <row r="1" spans="1:5" s="19" customFormat="1" ht="18.95" customHeight="1" x14ac:dyDescent="0.25">
      <c r="A1" s="167" t="s">
        <v>595</v>
      </c>
      <c r="B1" s="167"/>
      <c r="C1" s="167"/>
      <c r="D1" s="10" t="s">
        <v>497</v>
      </c>
      <c r="E1" s="18">
        <v>2025</v>
      </c>
    </row>
    <row r="2" spans="1:5" s="11" customFormat="1" ht="18.95" customHeight="1" x14ac:dyDescent="0.25">
      <c r="A2" s="167" t="s">
        <v>502</v>
      </c>
      <c r="B2" s="167"/>
      <c r="C2" s="167"/>
      <c r="D2" s="10" t="s">
        <v>498</v>
      </c>
      <c r="E2" s="18" t="s">
        <v>500</v>
      </c>
    </row>
    <row r="3" spans="1:5" s="11" customFormat="1" ht="18.95" customHeight="1" x14ac:dyDescent="0.25">
      <c r="A3" s="167" t="s">
        <v>596</v>
      </c>
      <c r="B3" s="167"/>
      <c r="C3" s="167"/>
      <c r="D3" s="10" t="s">
        <v>499</v>
      </c>
      <c r="E3" s="18">
        <v>4</v>
      </c>
    </row>
    <row r="4" spans="1:5" s="11" customFormat="1" ht="18.95" customHeight="1" x14ac:dyDescent="0.25">
      <c r="A4" s="167" t="s">
        <v>515</v>
      </c>
      <c r="B4" s="167"/>
      <c r="C4" s="167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590</v>
      </c>
    </row>
    <row r="9" spans="1:5" x14ac:dyDescent="0.2">
      <c r="A9" s="108">
        <v>4000</v>
      </c>
      <c r="B9" s="107" t="s">
        <v>550</v>
      </c>
      <c r="C9" s="140">
        <f>SUM(C10+C57+C69)</f>
        <v>69139204.689999998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8">
        <v>4100</v>
      </c>
      <c r="B10" s="107" t="s">
        <v>222</v>
      </c>
      <c r="C10" s="140">
        <f>SUM(C11+C21+C27+C30+C36+C39+C48)</f>
        <v>67467252.019999996</v>
      </c>
      <c r="D10" s="78"/>
      <c r="E10" s="39"/>
    </row>
    <row r="11" spans="1:5" x14ac:dyDescent="0.2">
      <c r="A11" s="108">
        <v>4110</v>
      </c>
      <c r="B11" s="107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8">
        <v>4120</v>
      </c>
      <c r="B21" s="107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8">
        <v>4130</v>
      </c>
      <c r="B27" s="107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8">
        <v>4140</v>
      </c>
      <c r="B30" s="107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8">
        <v>4150</v>
      </c>
      <c r="B36" s="107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8">
        <v>4160</v>
      </c>
      <c r="B39" s="107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8">
        <v>4170</v>
      </c>
      <c r="B48" s="107" t="s">
        <v>492</v>
      </c>
      <c r="C48" s="140">
        <f>SUM(C49:C56)</f>
        <v>67467252.019999996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67467252.019999996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8">
        <v>4200</v>
      </c>
      <c r="B57" s="109" t="s">
        <v>424</v>
      </c>
      <c r="C57" s="140">
        <f>+C58+C64</f>
        <v>0</v>
      </c>
      <c r="D57" s="78"/>
      <c r="E57" s="39"/>
    </row>
    <row r="58" spans="1:5" ht="22.5" x14ac:dyDescent="0.2">
      <c r="A58" s="108">
        <v>4210</v>
      </c>
      <c r="B58" s="109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8">
        <v>4220</v>
      </c>
      <c r="B64" s="107" t="s">
        <v>254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0">
        <v>4300</v>
      </c>
      <c r="B69" s="107" t="s">
        <v>259</v>
      </c>
      <c r="C69" s="140">
        <f>C70+C73+C79+C81+C83</f>
        <v>1671952.67</v>
      </c>
      <c r="D69" s="41"/>
      <c r="E69" s="41"/>
    </row>
    <row r="70" spans="1:5" x14ac:dyDescent="0.2">
      <c r="A70" s="110">
        <v>4310</v>
      </c>
      <c r="B70" s="107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0">
        <v>4320</v>
      </c>
      <c r="B73" s="107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0">
        <v>4330</v>
      </c>
      <c r="B79" s="107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0">
        <v>4340</v>
      </c>
      <c r="B81" s="107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0">
        <v>4390</v>
      </c>
      <c r="B83" s="107" t="s">
        <v>270</v>
      </c>
      <c r="C83" s="140">
        <f>SUM(C84:C90)</f>
        <v>1671952.67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1671952.67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590</v>
      </c>
    </row>
    <row r="94" spans="1:5" x14ac:dyDescent="0.2">
      <c r="A94" s="110">
        <v>5000</v>
      </c>
      <c r="B94" s="107" t="s">
        <v>276</v>
      </c>
      <c r="C94" s="140">
        <f>C95+C123+C156+C166+C181+C210</f>
        <v>70844477.159999996</v>
      </c>
      <c r="D94" s="111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0">
        <v>5100</v>
      </c>
      <c r="B95" s="107" t="s">
        <v>277</v>
      </c>
      <c r="C95" s="140">
        <f>C96+C103+C113</f>
        <v>67082510.459999993</v>
      </c>
      <c r="D95" s="111">
        <f>C95/$C$94</f>
        <v>0.94689823609674295</v>
      </c>
      <c r="E95" s="41"/>
    </row>
    <row r="96" spans="1:5" x14ac:dyDescent="0.2">
      <c r="A96" s="110">
        <v>5110</v>
      </c>
      <c r="B96" s="107" t="s">
        <v>278</v>
      </c>
      <c r="C96" s="140">
        <f>SUM(C97:C102)</f>
        <v>35806802.369999997</v>
      </c>
      <c r="D96" s="111">
        <f t="shared" ref="D96:D159" si="0">C96/$C$94</f>
        <v>0.50542828185648792</v>
      </c>
    </row>
    <row r="97" spans="1:5" ht="168.75" x14ac:dyDescent="0.2">
      <c r="A97" s="43">
        <v>5111</v>
      </c>
      <c r="B97" s="41" t="s">
        <v>279</v>
      </c>
      <c r="C97" s="141">
        <v>20030207.350000001</v>
      </c>
      <c r="D97" s="44">
        <f t="shared" si="0"/>
        <v>0.28273491672134748</v>
      </c>
      <c r="E97" s="161" t="s">
        <v>597</v>
      </c>
    </row>
    <row r="98" spans="1:5" x14ac:dyDescent="0.2">
      <c r="A98" s="43">
        <v>5112</v>
      </c>
      <c r="B98" s="41" t="s">
        <v>280</v>
      </c>
      <c r="C98" s="141">
        <v>2033315.57</v>
      </c>
      <c r="D98" s="44">
        <f t="shared" si="0"/>
        <v>2.8701116184509649E-2</v>
      </c>
      <c r="E98" s="41"/>
    </row>
    <row r="99" spans="1:5" x14ac:dyDescent="0.2">
      <c r="A99" s="43">
        <v>5113</v>
      </c>
      <c r="B99" s="41" t="s">
        <v>281</v>
      </c>
      <c r="C99" s="141">
        <v>3161150.94</v>
      </c>
      <c r="D99" s="44">
        <f t="shared" si="0"/>
        <v>4.4620993290142311E-2</v>
      </c>
      <c r="E99" s="41"/>
    </row>
    <row r="100" spans="1:5" x14ac:dyDescent="0.2">
      <c r="A100" s="43">
        <v>5114</v>
      </c>
      <c r="B100" s="41" t="s">
        <v>282</v>
      </c>
      <c r="C100" s="141">
        <v>5209646.17</v>
      </c>
      <c r="D100" s="44">
        <f t="shared" si="0"/>
        <v>7.3536376847473661E-2</v>
      </c>
      <c r="E100" s="41"/>
    </row>
    <row r="101" spans="1:5" x14ac:dyDescent="0.2">
      <c r="A101" s="43">
        <v>5115</v>
      </c>
      <c r="B101" s="41" t="s">
        <v>283</v>
      </c>
      <c r="C101" s="141">
        <v>4985342.05</v>
      </c>
      <c r="D101" s="44">
        <f t="shared" si="0"/>
        <v>7.037022856052369E-2</v>
      </c>
      <c r="E101" s="41"/>
    </row>
    <row r="102" spans="1:5" x14ac:dyDescent="0.2">
      <c r="A102" s="43">
        <v>5116</v>
      </c>
      <c r="B102" s="41" t="s">
        <v>284</v>
      </c>
      <c r="C102" s="141">
        <v>387140.29</v>
      </c>
      <c r="D102" s="44">
        <f t="shared" si="0"/>
        <v>5.4646502524911848E-3</v>
      </c>
      <c r="E102" s="41"/>
    </row>
    <row r="103" spans="1:5" x14ac:dyDescent="0.2">
      <c r="A103" s="110">
        <v>5120</v>
      </c>
      <c r="B103" s="107" t="s">
        <v>285</v>
      </c>
      <c r="C103" s="140">
        <f>SUM(C104:C112)</f>
        <v>8900381.1199999992</v>
      </c>
      <c r="D103" s="111">
        <f t="shared" si="0"/>
        <v>0.12563267422947835</v>
      </c>
      <c r="E103" s="41"/>
    </row>
    <row r="104" spans="1:5" x14ac:dyDescent="0.2">
      <c r="A104" s="43">
        <v>5121</v>
      </c>
      <c r="B104" s="41" t="s">
        <v>286</v>
      </c>
      <c r="C104" s="141">
        <v>323887.2</v>
      </c>
      <c r="D104" s="44">
        <f t="shared" si="0"/>
        <v>4.5718059188793372E-3</v>
      </c>
      <c r="E104" s="41"/>
    </row>
    <row r="105" spans="1:5" x14ac:dyDescent="0.2">
      <c r="A105" s="43">
        <v>5122</v>
      </c>
      <c r="B105" s="41" t="s">
        <v>287</v>
      </c>
      <c r="C105" s="141">
        <v>23323.16</v>
      </c>
      <c r="D105" s="44">
        <f t="shared" si="0"/>
        <v>3.2921634734243835E-4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2880203.73</v>
      </c>
      <c r="D107" s="44">
        <f t="shared" si="0"/>
        <v>4.0655303637786071E-2</v>
      </c>
      <c r="E107" s="41"/>
    </row>
    <row r="108" spans="1:5" x14ac:dyDescent="0.2">
      <c r="A108" s="43">
        <v>5125</v>
      </c>
      <c r="B108" s="41" t="s">
        <v>290</v>
      </c>
      <c r="C108" s="141">
        <v>2618316.63</v>
      </c>
      <c r="D108" s="44">
        <f t="shared" si="0"/>
        <v>3.6958655564450216E-2</v>
      </c>
      <c r="E108" s="41"/>
    </row>
    <row r="109" spans="1:5" x14ac:dyDescent="0.2">
      <c r="A109" s="43">
        <v>5126</v>
      </c>
      <c r="B109" s="41" t="s">
        <v>291</v>
      </c>
      <c r="C109" s="141">
        <v>1988140.49</v>
      </c>
      <c r="D109" s="44">
        <f t="shared" si="0"/>
        <v>2.8063450669695084E-2</v>
      </c>
      <c r="E109" s="41"/>
    </row>
    <row r="110" spans="1:5" x14ac:dyDescent="0.2">
      <c r="A110" s="43">
        <v>5127</v>
      </c>
      <c r="B110" s="41" t="s">
        <v>292</v>
      </c>
      <c r="C110" s="141">
        <v>376222.97</v>
      </c>
      <c r="D110" s="44">
        <f t="shared" si="0"/>
        <v>5.3105476260388281E-3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690286.94</v>
      </c>
      <c r="D112" s="44">
        <f t="shared" si="0"/>
        <v>9.7436944652863882E-3</v>
      </c>
      <c r="E112" s="41"/>
    </row>
    <row r="113" spans="1:5" x14ac:dyDescent="0.2">
      <c r="A113" s="110">
        <v>5130</v>
      </c>
      <c r="B113" s="107" t="s">
        <v>295</v>
      </c>
      <c r="C113" s="140">
        <f>SUM(C114:C122)</f>
        <v>22375326.969999999</v>
      </c>
      <c r="D113" s="111">
        <f t="shared" si="0"/>
        <v>0.31583728001077677</v>
      </c>
      <c r="E113" s="41"/>
    </row>
    <row r="114" spans="1:5" ht="135" x14ac:dyDescent="0.2">
      <c r="A114" s="43">
        <v>5131</v>
      </c>
      <c r="B114" s="41" t="s">
        <v>296</v>
      </c>
      <c r="C114" s="141">
        <v>12421192.91</v>
      </c>
      <c r="D114" s="44">
        <f t="shared" si="0"/>
        <v>0.17533043376051927</v>
      </c>
      <c r="E114" s="161" t="s">
        <v>598</v>
      </c>
    </row>
    <row r="115" spans="1:5" x14ac:dyDescent="0.2">
      <c r="A115" s="43">
        <v>5132</v>
      </c>
      <c r="B115" s="41" t="s">
        <v>297</v>
      </c>
      <c r="C115" s="141">
        <v>1340263.72</v>
      </c>
      <c r="D115" s="44">
        <f t="shared" si="0"/>
        <v>1.8918393835740462E-2</v>
      </c>
      <c r="E115" s="41"/>
    </row>
    <row r="116" spans="1:5" x14ac:dyDescent="0.2">
      <c r="A116" s="43">
        <v>5133</v>
      </c>
      <c r="B116" s="41" t="s">
        <v>298</v>
      </c>
      <c r="C116" s="141">
        <v>2255334.37</v>
      </c>
      <c r="D116" s="44">
        <f t="shared" si="0"/>
        <v>3.1835006205302344E-2</v>
      </c>
      <c r="E116" s="41"/>
    </row>
    <row r="117" spans="1:5" x14ac:dyDescent="0.2">
      <c r="A117" s="43">
        <v>5134</v>
      </c>
      <c r="B117" s="41" t="s">
        <v>299</v>
      </c>
      <c r="C117" s="141">
        <v>748058.81</v>
      </c>
      <c r="D117" s="44">
        <f t="shared" si="0"/>
        <v>1.0559169041653495E-2</v>
      </c>
      <c r="E117" s="41"/>
    </row>
    <row r="118" spans="1:5" x14ac:dyDescent="0.2">
      <c r="A118" s="43">
        <v>5135</v>
      </c>
      <c r="B118" s="41" t="s">
        <v>300</v>
      </c>
      <c r="C118" s="141">
        <v>719490.69</v>
      </c>
      <c r="D118" s="44">
        <f t="shared" si="0"/>
        <v>1.0155917847696908E-2</v>
      </c>
      <c r="E118" s="41"/>
    </row>
    <row r="119" spans="1:5" x14ac:dyDescent="0.2">
      <c r="A119" s="43">
        <v>5136</v>
      </c>
      <c r="B119" s="41" t="s">
        <v>301</v>
      </c>
      <c r="C119" s="141">
        <v>49500</v>
      </c>
      <c r="D119" s="44">
        <f t="shared" si="0"/>
        <v>6.9871360456519186E-4</v>
      </c>
      <c r="E119" s="41"/>
    </row>
    <row r="120" spans="1:5" x14ac:dyDescent="0.2">
      <c r="A120" s="43">
        <v>5137</v>
      </c>
      <c r="B120" s="41" t="s">
        <v>302</v>
      </c>
      <c r="C120" s="141">
        <v>27272.63</v>
      </c>
      <c r="D120" s="44">
        <f t="shared" si="0"/>
        <v>3.8496480026813714E-4</v>
      </c>
      <c r="E120" s="41"/>
    </row>
    <row r="121" spans="1:5" x14ac:dyDescent="0.2">
      <c r="A121" s="43">
        <v>5138</v>
      </c>
      <c r="B121" s="41" t="s">
        <v>303</v>
      </c>
      <c r="C121" s="141">
        <v>108246.84</v>
      </c>
      <c r="D121" s="44">
        <f t="shared" si="0"/>
        <v>1.5279502981654866E-3</v>
      </c>
      <c r="E121" s="41"/>
    </row>
    <row r="122" spans="1:5" x14ac:dyDescent="0.2">
      <c r="A122" s="43">
        <v>5139</v>
      </c>
      <c r="B122" s="41" t="s">
        <v>304</v>
      </c>
      <c r="C122" s="141">
        <v>4705967</v>
      </c>
      <c r="D122" s="44">
        <f t="shared" si="0"/>
        <v>6.6426730616865493E-2</v>
      </c>
      <c r="E122" s="41"/>
    </row>
    <row r="123" spans="1:5" x14ac:dyDescent="0.2">
      <c r="A123" s="110">
        <v>5200</v>
      </c>
      <c r="B123" s="107" t="s">
        <v>305</v>
      </c>
      <c r="C123" s="140">
        <f>C124+C127+C130+C133+C138+C142+C145+C147+C153</f>
        <v>0</v>
      </c>
      <c r="D123" s="111">
        <f t="shared" si="0"/>
        <v>0</v>
      </c>
      <c r="E123" s="41"/>
    </row>
    <row r="124" spans="1:5" x14ac:dyDescent="0.2">
      <c r="A124" s="110">
        <v>5210</v>
      </c>
      <c r="B124" s="107" t="s">
        <v>306</v>
      </c>
      <c r="C124" s="140">
        <f>SUM(C125:C126)</f>
        <v>0</v>
      </c>
      <c r="D124" s="111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0">
        <v>5220</v>
      </c>
      <c r="B127" s="107" t="s">
        <v>309</v>
      </c>
      <c r="C127" s="140">
        <f>SUM(C128:C129)</f>
        <v>0</v>
      </c>
      <c r="D127" s="111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0">
        <v>5230</v>
      </c>
      <c r="B130" s="107" t="s">
        <v>256</v>
      </c>
      <c r="C130" s="140">
        <f>SUM(C131:C132)</f>
        <v>0</v>
      </c>
      <c r="D130" s="111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0">
        <v>5240</v>
      </c>
      <c r="B133" s="107" t="s">
        <v>257</v>
      </c>
      <c r="C133" s="140">
        <f>SUM(C134:C137)</f>
        <v>0</v>
      </c>
      <c r="D133" s="111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0">
        <v>5250</v>
      </c>
      <c r="B138" s="107" t="s">
        <v>258</v>
      </c>
      <c r="C138" s="140">
        <f>SUM(C139:C141)</f>
        <v>0</v>
      </c>
      <c r="D138" s="111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0">
        <v>5260</v>
      </c>
      <c r="B142" s="107" t="s">
        <v>321</v>
      </c>
      <c r="C142" s="140">
        <f>SUM(C143:C144)</f>
        <v>0</v>
      </c>
      <c r="D142" s="111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0">
        <v>5270</v>
      </c>
      <c r="B145" s="107" t="s">
        <v>324</v>
      </c>
      <c r="C145" s="140">
        <f>SUM(C146)</f>
        <v>0</v>
      </c>
      <c r="D145" s="111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0">
        <v>5280</v>
      </c>
      <c r="B147" s="107" t="s">
        <v>326</v>
      </c>
      <c r="C147" s="140">
        <f>SUM(C148:C152)</f>
        <v>0</v>
      </c>
      <c r="D147" s="111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0">
        <v>5290</v>
      </c>
      <c r="B153" s="107" t="s">
        <v>332</v>
      </c>
      <c r="C153" s="140">
        <f>SUM(C154:C155)</f>
        <v>0</v>
      </c>
      <c r="D153" s="111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0">
        <v>5300</v>
      </c>
      <c r="B156" s="107" t="s">
        <v>335</v>
      </c>
      <c r="C156" s="140">
        <f>C157+C160+C163</f>
        <v>0</v>
      </c>
      <c r="D156" s="111">
        <f t="shared" si="0"/>
        <v>0</v>
      </c>
      <c r="E156" s="41"/>
    </row>
    <row r="157" spans="1:5" x14ac:dyDescent="0.2">
      <c r="A157" s="110">
        <v>5310</v>
      </c>
      <c r="B157" s="107" t="s">
        <v>251</v>
      </c>
      <c r="C157" s="140">
        <f>C158+C159</f>
        <v>0</v>
      </c>
      <c r="D157" s="111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0">
        <v>5320</v>
      </c>
      <c r="B160" s="107" t="s">
        <v>252</v>
      </c>
      <c r="C160" s="140">
        <f>SUM(C161:C162)</f>
        <v>0</v>
      </c>
      <c r="D160" s="111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0">
        <v>5330</v>
      </c>
      <c r="B163" s="107" t="s">
        <v>253</v>
      </c>
      <c r="C163" s="140">
        <f>SUM(C164:C165)</f>
        <v>0</v>
      </c>
      <c r="D163" s="111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0">
        <v>5400</v>
      </c>
      <c r="B166" s="107" t="s">
        <v>342</v>
      </c>
      <c r="C166" s="140">
        <f>C167+C170+C173+C176+C178</f>
        <v>0</v>
      </c>
      <c r="D166" s="111">
        <f t="shared" si="1"/>
        <v>0</v>
      </c>
      <c r="E166" s="41"/>
    </row>
    <row r="167" spans="1:5" x14ac:dyDescent="0.2">
      <c r="A167" s="110">
        <v>5410</v>
      </c>
      <c r="B167" s="107" t="s">
        <v>343</v>
      </c>
      <c r="C167" s="140">
        <f>SUM(C168:C169)</f>
        <v>0</v>
      </c>
      <c r="D167" s="111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0">
        <v>5420</v>
      </c>
      <c r="B170" s="107" t="s">
        <v>346</v>
      </c>
      <c r="C170" s="140">
        <f>SUM(C171:C172)</f>
        <v>0</v>
      </c>
      <c r="D170" s="111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0">
        <v>5430</v>
      </c>
      <c r="B173" s="107" t="s">
        <v>349</v>
      </c>
      <c r="C173" s="140">
        <f>SUM(C174:C175)</f>
        <v>0</v>
      </c>
      <c r="D173" s="111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0">
        <v>5440</v>
      </c>
      <c r="B176" s="107" t="s">
        <v>352</v>
      </c>
      <c r="C176" s="140">
        <f>SUM(C177)</f>
        <v>0</v>
      </c>
      <c r="D176" s="111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0">
        <v>5450</v>
      </c>
      <c r="B178" s="107" t="s">
        <v>353</v>
      </c>
      <c r="C178" s="140">
        <f>SUM(C179:C180)</f>
        <v>0</v>
      </c>
      <c r="D178" s="111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0">
        <v>5500</v>
      </c>
      <c r="B181" s="107" t="s">
        <v>356</v>
      </c>
      <c r="C181" s="140">
        <f>C182+C191+C194+C200</f>
        <v>3761966.7</v>
      </c>
      <c r="D181" s="111">
        <f t="shared" si="1"/>
        <v>5.3101763903256965E-2</v>
      </c>
      <c r="E181" s="41"/>
    </row>
    <row r="182" spans="1:5" x14ac:dyDescent="0.2">
      <c r="A182" s="110">
        <v>5510</v>
      </c>
      <c r="B182" s="107" t="s">
        <v>357</v>
      </c>
      <c r="C182" s="140">
        <f>SUM(C183:C190)</f>
        <v>3761966.7</v>
      </c>
      <c r="D182" s="111">
        <f t="shared" si="1"/>
        <v>5.3101763903256965E-2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663.74</v>
      </c>
      <c r="D185" s="44">
        <f t="shared" si="1"/>
        <v>9.3689730887697058E-6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3409011.33</v>
      </c>
      <c r="D187" s="44">
        <f t="shared" si="1"/>
        <v>4.8119648371472298E-2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352291.63</v>
      </c>
      <c r="D189" s="44">
        <f t="shared" si="1"/>
        <v>4.9727465586958961E-3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0">
        <v>5520</v>
      </c>
      <c r="B191" s="107" t="s">
        <v>40</v>
      </c>
      <c r="C191" s="140">
        <f>SUM(C192:C193)</f>
        <v>0</v>
      </c>
      <c r="D191" s="111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0">
        <v>5530</v>
      </c>
      <c r="B194" s="107" t="s">
        <v>367</v>
      </c>
      <c r="C194" s="140">
        <f>SUM(C195:C199)</f>
        <v>0</v>
      </c>
      <c r="D194" s="111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0">
        <v>5590</v>
      </c>
      <c r="B200" s="107" t="s">
        <v>373</v>
      </c>
      <c r="C200" s="140">
        <f>SUM(C201:C209)</f>
        <v>0</v>
      </c>
      <c r="D200" s="111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0">
        <v>5600</v>
      </c>
      <c r="B210" s="107" t="s">
        <v>39</v>
      </c>
      <c r="C210" s="140">
        <f>C211</f>
        <v>0</v>
      </c>
      <c r="D210" s="111">
        <f t="shared" si="1"/>
        <v>0</v>
      </c>
      <c r="E210" s="41"/>
    </row>
    <row r="211" spans="1:5" x14ac:dyDescent="0.2">
      <c r="A211" s="110">
        <v>5610</v>
      </c>
      <c r="B211" s="107" t="s">
        <v>381</v>
      </c>
      <c r="C211" s="140">
        <f>C212</f>
        <v>0</v>
      </c>
      <c r="D211" s="111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31496062992125984" top="0.35433070866141736" bottom="0.35433070866141736" header="0.31496062992125984" footer="0.31496062992125984"/>
  <pageSetup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48" zoomScale="90" zoomScaleNormal="90" workbookViewId="0">
      <selection activeCell="D195" sqref="D195"/>
    </sheetView>
  </sheetViews>
  <sheetFormatPr baseColWidth="10" defaultColWidth="9.140625" defaultRowHeight="11.25" x14ac:dyDescent="0.2"/>
  <cols>
    <col min="1" max="1" width="10" style="14" customWidth="1"/>
    <col min="2" max="2" width="52.140625" style="14" customWidth="1"/>
    <col min="3" max="3" width="12.5703125" style="14" customWidth="1"/>
    <col min="4" max="4" width="14.7109375" style="14" customWidth="1"/>
    <col min="5" max="5" width="16.28515625" style="14" customWidth="1"/>
    <col min="6" max="6" width="23" style="14" customWidth="1"/>
    <col min="7" max="7" width="16.5703125" style="14" customWidth="1"/>
    <col min="8" max="8" width="16" style="14" customWidth="1"/>
    <col min="9" max="9" width="13.85546875" style="14" customWidth="1"/>
    <col min="10" max="10" width="13.140625" style="14" customWidth="1"/>
    <col min="11" max="16384" width="9.140625" style="14"/>
  </cols>
  <sheetData>
    <row r="1" spans="1:8" s="11" customFormat="1" ht="18.95" customHeight="1" x14ac:dyDescent="0.25">
      <c r="A1" s="173" t="s">
        <v>595</v>
      </c>
      <c r="B1" s="174"/>
      <c r="C1" s="174"/>
      <c r="D1" s="174"/>
      <c r="E1" s="174"/>
      <c r="F1" s="174"/>
      <c r="G1" s="10" t="s">
        <v>497</v>
      </c>
      <c r="H1" s="18">
        <v>2025</v>
      </c>
    </row>
    <row r="2" spans="1:8" s="11" customFormat="1" ht="18.95" customHeight="1" x14ac:dyDescent="0.25">
      <c r="A2" s="173" t="s">
        <v>501</v>
      </c>
      <c r="B2" s="174"/>
      <c r="C2" s="174"/>
      <c r="D2" s="174"/>
      <c r="E2" s="174"/>
      <c r="F2" s="174"/>
      <c r="G2" s="10" t="s">
        <v>498</v>
      </c>
      <c r="H2" s="18" t="s">
        <v>500</v>
      </c>
    </row>
    <row r="3" spans="1:8" s="11" customFormat="1" ht="18.95" customHeight="1" x14ac:dyDescent="0.25">
      <c r="A3" s="173" t="s">
        <v>596</v>
      </c>
      <c r="B3" s="174"/>
      <c r="C3" s="174"/>
      <c r="D3" s="174"/>
      <c r="E3" s="174"/>
      <c r="F3" s="174"/>
      <c r="G3" s="10" t="s">
        <v>499</v>
      </c>
      <c r="H3" s="18">
        <v>4</v>
      </c>
    </row>
    <row r="4" spans="1:8" s="11" customFormat="1" ht="18.95" customHeight="1" x14ac:dyDescent="0.25">
      <c r="A4" s="173" t="s">
        <v>515</v>
      </c>
      <c r="B4" s="174"/>
      <c r="C4" s="174"/>
      <c r="D4" s="174"/>
      <c r="E4" s="174"/>
      <c r="F4" s="174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14425436.970000001</v>
      </c>
      <c r="D9" s="14" t="s">
        <v>599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ht="22.5" x14ac:dyDescent="0.2">
      <c r="A14" s="15" t="s">
        <v>85</v>
      </c>
      <c r="B14" s="15" t="s">
        <v>82</v>
      </c>
      <c r="C14" s="15" t="s">
        <v>83</v>
      </c>
      <c r="D14" s="15">
        <v>2024</v>
      </c>
      <c r="E14" s="15">
        <v>2023</v>
      </c>
      <c r="F14" s="15">
        <v>2022</v>
      </c>
      <c r="G14" s="15">
        <v>2021</v>
      </c>
      <c r="H14" s="199" t="s">
        <v>114</v>
      </c>
    </row>
    <row r="15" spans="1:8" ht="22.5" x14ac:dyDescent="0.2">
      <c r="A15" s="16">
        <v>1122</v>
      </c>
      <c r="B15" s="14" t="s">
        <v>120</v>
      </c>
      <c r="C15" s="143">
        <v>26461061.850000001</v>
      </c>
      <c r="D15" s="143">
        <v>28095098.98</v>
      </c>
      <c r="E15" s="143">
        <v>29353910.02</v>
      </c>
      <c r="F15" s="143">
        <v>0</v>
      </c>
      <c r="G15" s="143">
        <v>0</v>
      </c>
      <c r="H15" s="161" t="s">
        <v>600</v>
      </c>
    </row>
    <row r="16" spans="1:8" x14ac:dyDescent="0.2">
      <c r="A16" s="16">
        <v>1124</v>
      </c>
      <c r="B16" s="14" t="s">
        <v>121</v>
      </c>
      <c r="C16" s="143">
        <v>6630</v>
      </c>
      <c r="D16" s="143">
        <v>6630</v>
      </c>
      <c r="E16" s="143">
        <v>6630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ht="22.5" x14ac:dyDescent="0.2">
      <c r="A20" s="16">
        <v>1123</v>
      </c>
      <c r="B20" s="14" t="s">
        <v>127</v>
      </c>
      <c r="C20" s="143">
        <v>701656.52</v>
      </c>
      <c r="D20" s="143">
        <v>0</v>
      </c>
      <c r="E20" s="143">
        <v>0</v>
      </c>
      <c r="F20" s="143">
        <v>0</v>
      </c>
      <c r="G20" s="143">
        <v>701656.52</v>
      </c>
      <c r="H20" s="161" t="s">
        <v>601</v>
      </c>
    </row>
    <row r="21" spans="1:8" x14ac:dyDescent="0.2">
      <c r="A21" s="16">
        <v>1125</v>
      </c>
      <c r="B21" s="14" t="s">
        <v>128</v>
      </c>
      <c r="C21" s="143">
        <v>386214.08</v>
      </c>
      <c r="D21" s="143">
        <v>0</v>
      </c>
      <c r="E21" s="143">
        <v>0</v>
      </c>
      <c r="F21" s="143">
        <v>0</v>
      </c>
      <c r="G21" s="143">
        <v>386214.08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ht="22.5" x14ac:dyDescent="0.2">
      <c r="A23" s="16">
        <v>1129</v>
      </c>
      <c r="B23" s="14" t="s">
        <v>482</v>
      </c>
      <c r="C23" s="143">
        <v>14054839.68</v>
      </c>
      <c r="D23" s="143">
        <v>0</v>
      </c>
      <c r="E23" s="143">
        <v>0</v>
      </c>
      <c r="F23" s="143">
        <v>0</v>
      </c>
      <c r="G23" s="143">
        <v>14054839.68</v>
      </c>
      <c r="H23" s="161" t="s">
        <v>602</v>
      </c>
    </row>
    <row r="24" spans="1:8" x14ac:dyDescent="0.2">
      <c r="A24" s="16">
        <v>1131</v>
      </c>
      <c r="B24" s="14" t="s">
        <v>129</v>
      </c>
      <c r="C24" s="143">
        <v>330016.03999999998</v>
      </c>
      <c r="D24" s="143">
        <v>0</v>
      </c>
      <c r="E24" s="143">
        <v>0</v>
      </c>
      <c r="F24" s="143">
        <v>0</v>
      </c>
      <c r="G24" s="143">
        <v>330016.03999999998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ht="24.75" customHeight="1" x14ac:dyDescent="0.2">
      <c r="A31" s="15" t="s">
        <v>85</v>
      </c>
      <c r="B31" s="15" t="s">
        <v>82</v>
      </c>
      <c r="C31" s="15" t="s">
        <v>83</v>
      </c>
      <c r="D31" s="199" t="s">
        <v>92</v>
      </c>
      <c r="E31" s="199" t="s">
        <v>91</v>
      </c>
      <c r="F31" s="199" t="s">
        <v>134</v>
      </c>
      <c r="G31" s="199" t="s">
        <v>94</v>
      </c>
      <c r="H31" s="199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ht="25.5" customHeight="1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99" t="s">
        <v>93</v>
      </c>
      <c r="F40" s="199" t="s">
        <v>142</v>
      </c>
      <c r="G40" s="199"/>
      <c r="H40" s="199"/>
    </row>
    <row r="41" spans="1:8" x14ac:dyDescent="0.2">
      <c r="A41" s="16">
        <v>1150</v>
      </c>
      <c r="B41" s="14" t="s">
        <v>143</v>
      </c>
      <c r="C41" s="143">
        <f>C42</f>
        <v>11955524.6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43">
        <v>11955524.6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21.75" customHeight="1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554</v>
      </c>
      <c r="G55" s="199" t="s">
        <v>555</v>
      </c>
      <c r="H55" s="15" t="s">
        <v>99</v>
      </c>
      <c r="I55" s="199" t="s">
        <v>556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57394600.409999996</v>
      </c>
      <c r="D56" s="143">
        <f>SUM(D57:D63)</f>
        <v>663.74</v>
      </c>
      <c r="E56" s="143">
        <f>SUM(E57:E63)</f>
        <v>6943.38</v>
      </c>
      <c r="F56" s="162" t="s">
        <v>603</v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13274.91</v>
      </c>
      <c r="D59" s="143">
        <v>663.74</v>
      </c>
      <c r="E59" s="143">
        <v>6943.38</v>
      </c>
      <c r="F59" s="162" t="s">
        <v>603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42059188.25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15322137.25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40322022.409999996</v>
      </c>
      <c r="D64" s="143">
        <f t="shared" ref="D64:E64" si="0">SUM(D65:D72)</f>
        <v>3409011.3299999996</v>
      </c>
      <c r="E64" s="143">
        <f t="shared" si="0"/>
        <v>17560982.530000001</v>
      </c>
      <c r="F64" s="162" t="s">
        <v>603</v>
      </c>
    </row>
    <row r="65" spans="1:9" x14ac:dyDescent="0.2">
      <c r="A65" s="16">
        <v>1241</v>
      </c>
      <c r="B65" s="14" t="s">
        <v>157</v>
      </c>
      <c r="C65" s="143">
        <v>4332922.68</v>
      </c>
      <c r="D65" s="143">
        <v>278659.65999999997</v>
      </c>
      <c r="E65" s="143">
        <v>1810413.55</v>
      </c>
      <c r="F65" s="162" t="s">
        <v>603</v>
      </c>
    </row>
    <row r="66" spans="1:9" x14ac:dyDescent="0.2">
      <c r="A66" s="16">
        <v>1242</v>
      </c>
      <c r="B66" s="14" t="s">
        <v>158</v>
      </c>
      <c r="C66" s="143">
        <v>239370.92</v>
      </c>
      <c r="D66" s="143">
        <v>9526.15</v>
      </c>
      <c r="E66" s="143">
        <v>175345.91</v>
      </c>
      <c r="F66" s="162" t="s">
        <v>603</v>
      </c>
    </row>
    <row r="67" spans="1:9" x14ac:dyDescent="0.2">
      <c r="A67" s="16">
        <v>1243</v>
      </c>
      <c r="B67" s="14" t="s">
        <v>159</v>
      </c>
      <c r="C67" s="143">
        <v>44214.73</v>
      </c>
      <c r="D67" s="143">
        <v>1761.47</v>
      </c>
      <c r="E67" s="143">
        <v>16587.2</v>
      </c>
      <c r="F67" s="162" t="s">
        <v>603</v>
      </c>
    </row>
    <row r="68" spans="1:9" x14ac:dyDescent="0.2">
      <c r="A68" s="16">
        <v>1244</v>
      </c>
      <c r="B68" s="14" t="s">
        <v>160</v>
      </c>
      <c r="C68" s="143">
        <v>19663316.25</v>
      </c>
      <c r="D68" s="143">
        <v>2239183.42</v>
      </c>
      <c r="E68" s="143">
        <v>10227681.84</v>
      </c>
      <c r="F68" s="162" t="s">
        <v>603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16042197.83</v>
      </c>
      <c r="D70" s="143">
        <v>879880.63</v>
      </c>
      <c r="E70" s="143">
        <v>5330954.03</v>
      </c>
      <c r="F70" s="162" t="s">
        <v>603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557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3516386.89</v>
      </c>
      <c r="D76" s="143">
        <f>SUM(D77:D81)</f>
        <v>352291.63</v>
      </c>
      <c r="E76" s="143">
        <f>SUM(E77:E81)</f>
        <v>1634216.09</v>
      </c>
      <c r="F76" s="14" t="s">
        <v>604</v>
      </c>
    </row>
    <row r="77" spans="1:9" x14ac:dyDescent="0.2">
      <c r="A77" s="16">
        <v>1251</v>
      </c>
      <c r="B77" s="14" t="s">
        <v>167</v>
      </c>
      <c r="C77" s="143">
        <v>3516386.89</v>
      </c>
      <c r="D77" s="143">
        <v>352291.63</v>
      </c>
      <c r="E77" s="143">
        <v>1634216.09</v>
      </c>
      <c r="F77" s="14" t="s">
        <v>604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3744266.72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3744266.72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61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ht="22.5" x14ac:dyDescent="0.2">
      <c r="A101" s="16">
        <v>1193</v>
      </c>
      <c r="B101" s="161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577</v>
      </c>
    </row>
    <row r="110" spans="1:8" x14ac:dyDescent="0.2">
      <c r="A110" s="16">
        <v>2110</v>
      </c>
      <c r="B110" s="14" t="s">
        <v>188</v>
      </c>
      <c r="C110" s="143">
        <f>SUM(C111:C119)</f>
        <v>30389319.259999998</v>
      </c>
      <c r="D110" s="143">
        <v>0</v>
      </c>
      <c r="E110" s="143">
        <f>SUM(E111:E119)</f>
        <v>0</v>
      </c>
      <c r="F110" s="143">
        <f>SUM(F111:F119)</f>
        <v>0</v>
      </c>
      <c r="G110" s="143">
        <v>30389319.259999998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45" x14ac:dyDescent="0.2">
      <c r="A111" s="16">
        <v>2111</v>
      </c>
      <c r="B111" s="14" t="s">
        <v>189</v>
      </c>
      <c r="C111" s="143">
        <v>4451.13</v>
      </c>
      <c r="D111" s="143">
        <v>0</v>
      </c>
      <c r="E111" s="143">
        <v>0</v>
      </c>
      <c r="F111" s="143">
        <v>0</v>
      </c>
      <c r="G111" s="143">
        <v>4451.13</v>
      </c>
      <c r="H111" s="161" t="s">
        <v>605</v>
      </c>
    </row>
    <row r="112" spans="1:8" x14ac:dyDescent="0.2">
      <c r="A112" s="16">
        <v>2112</v>
      </c>
      <c r="B112" s="14" t="s">
        <v>190</v>
      </c>
      <c r="C112" s="143">
        <v>1656813.68</v>
      </c>
      <c r="D112" s="143">
        <v>0</v>
      </c>
      <c r="E112" s="143">
        <v>0</v>
      </c>
      <c r="F112" s="143">
        <v>0</v>
      </c>
      <c r="G112" s="143">
        <v>1656813.68</v>
      </c>
    </row>
    <row r="113" spans="1:8" x14ac:dyDescent="0.2">
      <c r="A113" s="16">
        <v>2113</v>
      </c>
      <c r="B113" s="14" t="s">
        <v>191</v>
      </c>
      <c r="C113" s="143">
        <v>17500</v>
      </c>
      <c r="D113" s="143">
        <v>0</v>
      </c>
      <c r="E113" s="143">
        <v>0</v>
      </c>
      <c r="F113" s="143">
        <v>0</v>
      </c>
      <c r="G113" s="143">
        <v>17500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v>0</v>
      </c>
      <c r="E115" s="143">
        <v>0</v>
      </c>
      <c r="F115" s="143">
        <v>0</v>
      </c>
      <c r="G115" s="143">
        <v>0</v>
      </c>
    </row>
    <row r="116" spans="1:8" ht="22.5" x14ac:dyDescent="0.2">
      <c r="A116" s="16">
        <v>2116</v>
      </c>
      <c r="B116" s="161" t="s">
        <v>194</v>
      </c>
      <c r="C116" s="143">
        <v>0</v>
      </c>
      <c r="D116" s="143">
        <v>0</v>
      </c>
      <c r="E116" s="143">
        <v>0</v>
      </c>
      <c r="F116" s="143">
        <v>0</v>
      </c>
      <c r="G116" s="143">
        <v>0</v>
      </c>
    </row>
    <row r="117" spans="1:8" ht="33.75" x14ac:dyDescent="0.2">
      <c r="A117" s="16">
        <v>2117</v>
      </c>
      <c r="B117" s="14" t="s">
        <v>195</v>
      </c>
      <c r="C117" s="143">
        <v>27741366.050000001</v>
      </c>
      <c r="D117" s="143">
        <v>0</v>
      </c>
      <c r="E117" s="143">
        <v>0</v>
      </c>
      <c r="F117" s="143">
        <v>0</v>
      </c>
      <c r="G117" s="143">
        <v>27741366.050000001</v>
      </c>
      <c r="H117" s="161" t="s">
        <v>606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v>0</v>
      </c>
      <c r="E118" s="143">
        <v>0</v>
      </c>
      <c r="F118" s="143">
        <v>0</v>
      </c>
      <c r="G118" s="143">
        <v>0</v>
      </c>
    </row>
    <row r="119" spans="1:8" ht="33.75" x14ac:dyDescent="0.2">
      <c r="A119" s="16">
        <v>2119</v>
      </c>
      <c r="B119" s="14" t="s">
        <v>197</v>
      </c>
      <c r="C119" s="143">
        <v>969188.4</v>
      </c>
      <c r="D119" s="143">
        <v>0</v>
      </c>
      <c r="E119" s="143">
        <v>0</v>
      </c>
      <c r="F119" s="143">
        <v>0</v>
      </c>
      <c r="G119" s="143">
        <v>969188.4</v>
      </c>
      <c r="H119" s="161" t="s">
        <v>607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" si="1">C120</f>
        <v>0</v>
      </c>
      <c r="E120" s="143">
        <f t="shared" ref="E120:G120" si="2">SUM(E121:E123)</f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ht="22.5" x14ac:dyDescent="0.2">
      <c r="A122" s="16">
        <v>2122</v>
      </c>
      <c r="B122" s="161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ht="22.5" x14ac:dyDescent="0.2">
      <c r="A134" s="16">
        <v>2250</v>
      </c>
      <c r="B134" s="161" t="s">
        <v>209</v>
      </c>
      <c r="C134" s="143">
        <f>SUM(C135:C140)</f>
        <v>0</v>
      </c>
    </row>
    <row r="135" spans="1:8" x14ac:dyDescent="0.2">
      <c r="A135" s="16">
        <v>2251</v>
      </c>
      <c r="B135" s="161" t="s">
        <v>210</v>
      </c>
      <c r="C135" s="143">
        <v>0</v>
      </c>
    </row>
    <row r="136" spans="1:8" x14ac:dyDescent="0.2">
      <c r="A136" s="16">
        <v>2252</v>
      </c>
      <c r="B136" s="161" t="s">
        <v>211</v>
      </c>
      <c r="C136" s="143">
        <v>0</v>
      </c>
    </row>
    <row r="137" spans="1:8" x14ac:dyDescent="0.2">
      <c r="A137" s="16">
        <v>2253</v>
      </c>
      <c r="B137" s="161" t="s">
        <v>212</v>
      </c>
      <c r="C137" s="143">
        <v>0</v>
      </c>
    </row>
    <row r="138" spans="1:8" x14ac:dyDescent="0.2">
      <c r="A138" s="16">
        <v>2254</v>
      </c>
      <c r="B138" s="161" t="s">
        <v>213</v>
      </c>
      <c r="C138" s="143">
        <v>0</v>
      </c>
    </row>
    <row r="139" spans="1:8" x14ac:dyDescent="0.2">
      <c r="A139" s="16">
        <v>2255</v>
      </c>
      <c r="B139" s="161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2" t="s">
        <v>563</v>
      </c>
      <c r="B153" s="112"/>
      <c r="C153" s="112"/>
      <c r="D153" s="112"/>
      <c r="E153" s="112"/>
    </row>
    <row r="154" spans="1:5" x14ac:dyDescent="0.2">
      <c r="A154" s="113" t="s">
        <v>85</v>
      </c>
      <c r="B154" s="113" t="s">
        <v>82</v>
      </c>
      <c r="C154" s="113" t="s">
        <v>83</v>
      </c>
      <c r="D154" s="114" t="s">
        <v>86</v>
      </c>
      <c r="E154" s="114" t="s">
        <v>126</v>
      </c>
    </row>
    <row r="155" spans="1:5" x14ac:dyDescent="0.2">
      <c r="A155" s="115">
        <v>2170</v>
      </c>
      <c r="B155" s="116" t="s">
        <v>564</v>
      </c>
      <c r="C155" s="145">
        <f>SUM(C156:C158)</f>
        <v>0</v>
      </c>
      <c r="D155" s="116"/>
      <c r="E155" s="11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5">
        <v>2171</v>
      </c>
      <c r="B156" s="116" t="s">
        <v>565</v>
      </c>
      <c r="C156" s="145">
        <v>0</v>
      </c>
      <c r="D156" s="116"/>
      <c r="E156" s="116"/>
    </row>
    <row r="157" spans="1:5" x14ac:dyDescent="0.2">
      <c r="A157" s="115">
        <v>2172</v>
      </c>
      <c r="B157" s="116" t="s">
        <v>566</v>
      </c>
      <c r="C157" s="145">
        <v>0</v>
      </c>
      <c r="D157" s="116"/>
      <c r="E157" s="116"/>
    </row>
    <row r="158" spans="1:5" x14ac:dyDescent="0.2">
      <c r="A158" s="115">
        <v>2179</v>
      </c>
      <c r="B158" s="116" t="s">
        <v>567</v>
      </c>
      <c r="C158" s="145">
        <v>0</v>
      </c>
      <c r="D158" s="116"/>
      <c r="E158" s="116"/>
    </row>
    <row r="159" spans="1:5" x14ac:dyDescent="0.2">
      <c r="A159" s="115">
        <v>2260</v>
      </c>
      <c r="B159" s="116" t="s">
        <v>568</v>
      </c>
      <c r="C159" s="145">
        <f>SUM(C160:C163)</f>
        <v>0</v>
      </c>
      <c r="D159" s="116"/>
      <c r="E159" s="116"/>
    </row>
    <row r="160" spans="1:5" x14ac:dyDescent="0.2">
      <c r="A160" s="115">
        <v>2261</v>
      </c>
      <c r="B160" s="116" t="s">
        <v>569</v>
      </c>
      <c r="C160" s="145">
        <v>0</v>
      </c>
      <c r="D160" s="116"/>
    </row>
    <row r="161" spans="1:5" x14ac:dyDescent="0.2">
      <c r="A161" s="115">
        <v>2262</v>
      </c>
      <c r="B161" s="116" t="s">
        <v>570</v>
      </c>
      <c r="C161" s="145">
        <v>0</v>
      </c>
      <c r="D161" s="116"/>
      <c r="E161" s="116"/>
    </row>
    <row r="162" spans="1:5" x14ac:dyDescent="0.2">
      <c r="A162" s="115">
        <v>2263</v>
      </c>
      <c r="B162" s="116" t="s">
        <v>571</v>
      </c>
      <c r="C162" s="145">
        <v>0</v>
      </c>
      <c r="D162" s="116"/>
      <c r="E162" s="116"/>
    </row>
    <row r="163" spans="1:5" x14ac:dyDescent="0.2">
      <c r="A163" s="115">
        <v>2269</v>
      </c>
      <c r="B163" s="116" t="s">
        <v>572</v>
      </c>
      <c r="C163" s="145">
        <v>0</v>
      </c>
      <c r="D163" s="116"/>
      <c r="E163" s="116"/>
    </row>
    <row r="164" spans="1:5" x14ac:dyDescent="0.2">
      <c r="A164" s="116"/>
      <c r="B164" s="116"/>
      <c r="C164" s="116"/>
      <c r="D164" s="116"/>
      <c r="E164" s="116"/>
    </row>
    <row r="165" spans="1:5" x14ac:dyDescent="0.2">
      <c r="A165" s="112" t="s">
        <v>573</v>
      </c>
      <c r="B165" s="112"/>
      <c r="C165" s="112"/>
      <c r="D165" s="112"/>
      <c r="E165" s="112"/>
    </row>
    <row r="166" spans="1:5" x14ac:dyDescent="0.2">
      <c r="A166" s="113" t="s">
        <v>85</v>
      </c>
      <c r="B166" s="113" t="s">
        <v>82</v>
      </c>
      <c r="C166" s="113" t="s">
        <v>83</v>
      </c>
      <c r="D166" s="114" t="s">
        <v>86</v>
      </c>
      <c r="E166" s="114" t="s">
        <v>126</v>
      </c>
    </row>
    <row r="167" spans="1:5" x14ac:dyDescent="0.2">
      <c r="A167" s="115">
        <v>2190</v>
      </c>
      <c r="B167" s="116" t="s">
        <v>574</v>
      </c>
      <c r="C167" s="145">
        <f>SUM(C168:C170)</f>
        <v>0</v>
      </c>
      <c r="D167" s="116"/>
      <c r="E167" s="116" t="str">
        <f>IF(OR(C167&lt;&gt;0,C168&lt;&gt;0,C169&lt;&gt;0,C170&lt;&gt;0),"","SIN INFORMACIÓN QUE REVELAR")</f>
        <v>SIN INFORMACIÓN QUE REVELAR</v>
      </c>
    </row>
    <row r="168" spans="1:5" x14ac:dyDescent="0.2">
      <c r="A168" s="115">
        <v>2191</v>
      </c>
      <c r="B168" s="116" t="s">
        <v>575</v>
      </c>
      <c r="C168" s="145">
        <v>0</v>
      </c>
      <c r="D168" s="116"/>
      <c r="E168" s="116"/>
    </row>
    <row r="169" spans="1:5" x14ac:dyDescent="0.2">
      <c r="A169" s="115">
        <v>2192</v>
      </c>
      <c r="B169" s="116" t="s">
        <v>576</v>
      </c>
      <c r="C169" s="145">
        <v>0</v>
      </c>
      <c r="D169" s="116"/>
    </row>
    <row r="170" spans="1:5" x14ac:dyDescent="0.2">
      <c r="A170" s="115">
        <v>2199</v>
      </c>
      <c r="B170" s="116" t="s">
        <v>217</v>
      </c>
      <c r="C170" s="145">
        <v>0</v>
      </c>
      <c r="D170" s="116"/>
      <c r="E170" s="116"/>
    </row>
    <row r="171" spans="1:5" x14ac:dyDescent="0.2">
      <c r="A171" s="116"/>
      <c r="B171" s="116"/>
      <c r="C171" s="145"/>
      <c r="D171" s="116"/>
      <c r="E171" s="116"/>
    </row>
    <row r="172" spans="1:5" x14ac:dyDescent="0.2">
      <c r="A172" s="116"/>
      <c r="B172" s="116"/>
      <c r="C172" s="116"/>
      <c r="D172" s="116"/>
      <c r="E172" s="116"/>
    </row>
    <row r="173" spans="1:5" x14ac:dyDescent="0.2">
      <c r="A173" s="116"/>
      <c r="B173" s="116" t="s">
        <v>517</v>
      </c>
      <c r="C173" s="116"/>
      <c r="D173" s="116"/>
      <c r="E173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31496062992125984" top="0.55118110236220474" bottom="0.35433070866141736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J49" sqref="J49"/>
    </sheetView>
  </sheetViews>
  <sheetFormatPr baseColWidth="10" defaultColWidth="9.140625" defaultRowHeight="11.25" x14ac:dyDescent="0.2"/>
  <cols>
    <col min="1" max="1" width="10" style="22" customWidth="1"/>
    <col min="2" max="2" width="41.5703125" style="22" customWidth="1"/>
    <col min="3" max="3" width="22.85546875" style="22" customWidth="1"/>
    <col min="4" max="4" width="16.5703125" style="22" customWidth="1"/>
    <col min="5" max="5" width="9.28515625" style="22" bestFit="1" customWidth="1"/>
    <col min="6" max="16384" width="9.140625" style="22"/>
  </cols>
  <sheetData>
    <row r="1" spans="1:5" ht="18.95" customHeight="1" x14ac:dyDescent="0.2">
      <c r="A1" s="175" t="s">
        <v>595</v>
      </c>
      <c r="B1" s="175"/>
      <c r="C1" s="175"/>
      <c r="D1" s="20" t="s">
        <v>497</v>
      </c>
      <c r="E1" s="21">
        <v>2025</v>
      </c>
    </row>
    <row r="2" spans="1:5" ht="18.95" customHeight="1" x14ac:dyDescent="0.2">
      <c r="A2" s="175" t="s">
        <v>503</v>
      </c>
      <c r="B2" s="175"/>
      <c r="C2" s="175"/>
      <c r="D2" s="20" t="s">
        <v>498</v>
      </c>
      <c r="E2" s="21" t="s">
        <v>500</v>
      </c>
    </row>
    <row r="3" spans="1:5" ht="18.95" customHeight="1" x14ac:dyDescent="0.2">
      <c r="A3" s="175" t="s">
        <v>596</v>
      </c>
      <c r="B3" s="175"/>
      <c r="C3" s="175"/>
      <c r="D3" s="20" t="s">
        <v>499</v>
      </c>
      <c r="E3" s="21">
        <v>4</v>
      </c>
    </row>
    <row r="4" spans="1:5" ht="18.95" customHeight="1" x14ac:dyDescent="0.2">
      <c r="A4" s="175" t="s">
        <v>515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139098132.74000001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704552.5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-1705272.47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-8774756.8300000001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A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130" zoomScaleNormal="100" workbookViewId="0">
      <selection activeCell="C170" sqref="C170"/>
    </sheetView>
  </sheetViews>
  <sheetFormatPr baseColWidth="10" defaultColWidth="9.140625" defaultRowHeight="11.25" x14ac:dyDescent="0.2"/>
  <cols>
    <col min="1" max="1" width="10" style="22" customWidth="1"/>
    <col min="2" max="2" width="58.85546875" style="22" customWidth="1"/>
    <col min="3" max="3" width="15.42578125" style="22" bestFit="1" customWidth="1"/>
    <col min="4" max="4" width="16.42578125" style="22" bestFit="1" customWidth="1"/>
    <col min="5" max="5" width="14.140625" style="22" customWidth="1"/>
    <col min="6" max="16384" width="9.140625" style="22"/>
  </cols>
  <sheetData>
    <row r="1" spans="1:5" s="28" customFormat="1" x14ac:dyDescent="0.25">
      <c r="A1" s="175" t="s">
        <v>595</v>
      </c>
      <c r="B1" s="175"/>
      <c r="C1" s="175"/>
      <c r="D1" s="20" t="s">
        <v>497</v>
      </c>
      <c r="E1" s="21">
        <v>2025</v>
      </c>
    </row>
    <row r="2" spans="1:5" s="28" customFormat="1" x14ac:dyDescent="0.25">
      <c r="A2" s="175" t="s">
        <v>504</v>
      </c>
      <c r="B2" s="175"/>
      <c r="C2" s="175"/>
      <c r="D2" s="20" t="s">
        <v>498</v>
      </c>
      <c r="E2" s="21" t="s">
        <v>500</v>
      </c>
    </row>
    <row r="3" spans="1:5" s="28" customFormat="1" x14ac:dyDescent="0.25">
      <c r="A3" s="175" t="s">
        <v>596</v>
      </c>
      <c r="B3" s="175"/>
      <c r="C3" s="175"/>
      <c r="D3" s="20" t="s">
        <v>499</v>
      </c>
      <c r="E3" s="21">
        <v>4</v>
      </c>
    </row>
    <row r="4" spans="1:5" s="28" customFormat="1" x14ac:dyDescent="0.25">
      <c r="A4" s="175" t="s">
        <v>515</v>
      </c>
      <c r="B4" s="175"/>
      <c r="C4" s="175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5596763.4299999997</v>
      </c>
      <c r="D10" s="146">
        <v>15343457.91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14425436.970000001</v>
      </c>
      <c r="D12" s="146">
        <v>6605588.29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91352</v>
      </c>
      <c r="D14" s="146">
        <v>39394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20113552.399999999</v>
      </c>
      <c r="D16" s="147">
        <f>SUM(D9:D15)</f>
        <v>21988440.199999999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148</v>
      </c>
      <c r="C21" s="147">
        <f>SUM(C22:C28)</f>
        <v>202605.8</v>
      </c>
      <c r="D21" s="147">
        <f>SUM(D22:D28)</f>
        <v>5970872.3099999996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202605.8</v>
      </c>
      <c r="D26" s="146">
        <v>2762466.76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3208405.55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687492.16</v>
      </c>
      <c r="D29" s="147">
        <f>SUM(D30:D37)</f>
        <v>4109632.66</v>
      </c>
    </row>
    <row r="30" spans="1:5" x14ac:dyDescent="0.2">
      <c r="A30" s="26">
        <v>1241</v>
      </c>
      <c r="B30" s="22" t="s">
        <v>157</v>
      </c>
      <c r="C30" s="146">
        <v>40945.699999999997</v>
      </c>
      <c r="D30" s="146">
        <v>6568.1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170552.76</v>
      </c>
      <c r="D33" s="146">
        <v>3361667.24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475993.7</v>
      </c>
      <c r="D35" s="146">
        <v>741397.32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7">
        <v>1250</v>
      </c>
      <c r="B38" s="118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19">
        <v>1251</v>
      </c>
      <c r="B39" s="120" t="s">
        <v>167</v>
      </c>
      <c r="C39" s="149">
        <v>0</v>
      </c>
      <c r="D39" s="149">
        <v>0</v>
      </c>
    </row>
    <row r="40" spans="1:5" x14ac:dyDescent="0.2">
      <c r="A40" s="119">
        <v>1252</v>
      </c>
      <c r="B40" s="120" t="s">
        <v>168</v>
      </c>
      <c r="C40" s="149">
        <v>0</v>
      </c>
      <c r="D40" s="149">
        <v>0</v>
      </c>
    </row>
    <row r="41" spans="1:5" x14ac:dyDescent="0.2">
      <c r="A41" s="119">
        <v>1253</v>
      </c>
      <c r="B41" s="120" t="s">
        <v>169</v>
      </c>
      <c r="C41" s="149">
        <v>0</v>
      </c>
      <c r="D41" s="149">
        <v>0</v>
      </c>
    </row>
    <row r="42" spans="1:5" x14ac:dyDescent="0.2">
      <c r="A42" s="119">
        <v>1254</v>
      </c>
      <c r="B42" s="120" t="s">
        <v>170</v>
      </c>
      <c r="C42" s="149">
        <v>0</v>
      </c>
      <c r="D42" s="149">
        <v>0</v>
      </c>
    </row>
    <row r="43" spans="1:5" x14ac:dyDescent="0.2">
      <c r="A43" s="119">
        <v>1259</v>
      </c>
      <c r="B43" s="120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890097.96</v>
      </c>
      <c r="D44" s="147">
        <f>D21+D29+D38</f>
        <v>10080504.969999999</v>
      </c>
    </row>
    <row r="45" spans="1:5" x14ac:dyDescent="0.2">
      <c r="E45" s="135"/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520</v>
      </c>
      <c r="C48" s="147">
        <v>-1705272.47</v>
      </c>
      <c r="D48" s="147">
        <v>5070850.54</v>
      </c>
      <c r="E48" s="13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3773482.9000000004</v>
      </c>
      <c r="D49" s="147">
        <f>D54+D66+D94+D97+D50</f>
        <v>3872495.3800000004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2">
        <v>5120</v>
      </c>
      <c r="B51" s="133" t="s">
        <v>144</v>
      </c>
      <c r="C51" s="151">
        <f>C52</f>
        <v>0</v>
      </c>
      <c r="D51" s="151">
        <f>D52</f>
        <v>0</v>
      </c>
    </row>
    <row r="52" spans="1:4" x14ac:dyDescent="0.2">
      <c r="A52" s="115">
        <v>5120</v>
      </c>
      <c r="B52" s="134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00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3761966.7</v>
      </c>
      <c r="D66" s="147">
        <f>D67+D76+D79+D85</f>
        <v>3872495.3800000004</v>
      </c>
    </row>
    <row r="67" spans="1:4" x14ac:dyDescent="0.2">
      <c r="A67" s="26">
        <v>5510</v>
      </c>
      <c r="B67" s="22" t="s">
        <v>357</v>
      </c>
      <c r="C67" s="146">
        <f>SUM(C68:C75)</f>
        <v>3761966.7</v>
      </c>
      <c r="D67" s="146">
        <f>SUM(D68:D75)</f>
        <v>3872495.3800000004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663.74</v>
      </c>
      <c r="D70" s="146">
        <v>663.75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3409011.33</v>
      </c>
      <c r="D72" s="146">
        <v>3519215.49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352291.63</v>
      </c>
      <c r="D74" s="146">
        <v>352616.14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ht="22.5" x14ac:dyDescent="0.2">
      <c r="A83" s="26">
        <v>5534</v>
      </c>
      <c r="B83" s="200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f>SUM(C98:C102)</f>
        <v>11516.2</v>
      </c>
      <c r="D97" s="147">
        <f>SUM(D98:D102)</f>
        <v>0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10183.290000000001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1332.91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201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202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203" t="s">
        <v>540</v>
      </c>
      <c r="C105" s="154">
        <v>0</v>
      </c>
      <c r="D105" s="154">
        <v>0</v>
      </c>
    </row>
    <row r="106" spans="1:4" ht="22.5" x14ac:dyDescent="0.2">
      <c r="A106" s="98"/>
      <c r="B106" s="201" t="s">
        <v>541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ht="22.5" x14ac:dyDescent="0.2">
      <c r="A114" s="98">
        <v>4323</v>
      </c>
      <c r="B114" s="204" t="s">
        <v>265</v>
      </c>
      <c r="C114" s="154">
        <v>0</v>
      </c>
      <c r="D114" s="156">
        <v>0</v>
      </c>
    </row>
    <row r="115" spans="1:4" ht="22.5" x14ac:dyDescent="0.2">
      <c r="A115" s="98">
        <v>4324</v>
      </c>
      <c r="B115" s="204" t="s">
        <v>266</v>
      </c>
      <c r="C115" s="154">
        <v>0</v>
      </c>
      <c r="D115" s="156">
        <v>0</v>
      </c>
    </row>
    <row r="116" spans="1:4" ht="22.5" x14ac:dyDescent="0.2">
      <c r="A116" s="98">
        <v>4325</v>
      </c>
      <c r="B116" s="204" t="s">
        <v>267</v>
      </c>
      <c r="C116" s="154">
        <v>0</v>
      </c>
      <c r="D116" s="156">
        <v>0</v>
      </c>
    </row>
    <row r="117" spans="1:4" ht="22.5" x14ac:dyDescent="0.2">
      <c r="A117" s="96">
        <v>4330</v>
      </c>
      <c r="B117" s="205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204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2">
        <v>4390</v>
      </c>
      <c r="B121" s="123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1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1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1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1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1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1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527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4" x14ac:dyDescent="0.2">
      <c r="A139" s="26"/>
      <c r="B139" s="87" t="s">
        <v>537</v>
      </c>
      <c r="C139" s="147">
        <f>C48+C49-C103-C106</f>
        <v>2068210.4300000004</v>
      </c>
      <c r="D139" s="147">
        <f>D48+D49-D103-D106</f>
        <v>8943345.9199999999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51181102362204722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opLeftCell="A10" workbookViewId="0">
      <selection activeCell="I43" sqref="I43"/>
    </sheetView>
  </sheetViews>
  <sheetFormatPr baseColWidth="10" defaultColWidth="11.42578125" defaultRowHeight="11.25" x14ac:dyDescent="0.2"/>
  <cols>
    <col min="1" max="1" width="3.42578125" style="30" customWidth="1"/>
    <col min="2" max="2" width="57.710937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6" t="s">
        <v>595</v>
      </c>
      <c r="B1" s="177"/>
      <c r="C1" s="178"/>
    </row>
    <row r="2" spans="1:3" s="29" customFormat="1" ht="18" customHeight="1" x14ac:dyDescent="0.25">
      <c r="A2" s="179" t="s">
        <v>505</v>
      </c>
      <c r="B2" s="180"/>
      <c r="C2" s="181"/>
    </row>
    <row r="3" spans="1:3" s="29" customFormat="1" ht="18" customHeight="1" x14ac:dyDescent="0.25">
      <c r="A3" s="179" t="s">
        <v>596</v>
      </c>
      <c r="B3" s="180"/>
      <c r="C3" s="181"/>
    </row>
    <row r="4" spans="1:3" s="31" customFormat="1" ht="18" customHeight="1" x14ac:dyDescent="0.2">
      <c r="A4" s="182" t="s">
        <v>506</v>
      </c>
      <c r="B4" s="183"/>
      <c r="C4" s="184"/>
    </row>
    <row r="5" spans="1:3" s="31" customFormat="1" ht="18" customHeight="1" x14ac:dyDescent="0.2">
      <c r="A5" s="185" t="s">
        <v>405</v>
      </c>
      <c r="B5" s="186"/>
      <c r="C5" s="128">
        <v>2025</v>
      </c>
    </row>
    <row r="6" spans="1:3" x14ac:dyDescent="0.2">
      <c r="A6" s="45" t="s">
        <v>434</v>
      </c>
      <c r="B6" s="45"/>
      <c r="C6" s="88">
        <v>69139204.689999998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ht="22.5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69139204.689999998</v>
      </c>
    </row>
    <row r="23" spans="1:3" x14ac:dyDescent="0.2">
      <c r="A23" s="30" t="s">
        <v>609</v>
      </c>
    </row>
    <row r="24" spans="1:3" x14ac:dyDescent="0.2">
      <c r="A24" s="30" t="s">
        <v>610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opLeftCell="A40" workbookViewId="0">
      <selection activeCell="G65" sqref="G6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7" t="s">
        <v>595</v>
      </c>
      <c r="B1" s="188"/>
      <c r="C1" s="189"/>
    </row>
    <row r="2" spans="1:3" s="32" customFormat="1" ht="18.95" customHeight="1" x14ac:dyDescent="0.25">
      <c r="A2" s="190" t="s">
        <v>507</v>
      </c>
      <c r="B2" s="191"/>
      <c r="C2" s="192"/>
    </row>
    <row r="3" spans="1:3" s="32" customFormat="1" ht="18.95" customHeight="1" x14ac:dyDescent="0.25">
      <c r="A3" s="190" t="s">
        <v>596</v>
      </c>
      <c r="B3" s="191"/>
      <c r="C3" s="192"/>
    </row>
    <row r="4" spans="1:3" x14ac:dyDescent="0.2">
      <c r="A4" s="182" t="s">
        <v>506</v>
      </c>
      <c r="B4" s="183"/>
      <c r="C4" s="184"/>
    </row>
    <row r="5" spans="1:3" ht="22.35" customHeight="1" x14ac:dyDescent="0.2">
      <c r="A5" s="193" t="s">
        <v>405</v>
      </c>
      <c r="B5" s="194"/>
      <c r="C5" s="128">
        <v>2025</v>
      </c>
    </row>
    <row r="6" spans="1:3" x14ac:dyDescent="0.2">
      <c r="A6" s="70" t="s">
        <v>447</v>
      </c>
      <c r="B6" s="45"/>
      <c r="C6" s="92">
        <v>69982503.989999995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7311722.3600000003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6421624.4000000004</v>
      </c>
    </row>
    <row r="11" spans="1:3" x14ac:dyDescent="0.2">
      <c r="A11" s="76">
        <v>2.2999999999999998</v>
      </c>
      <c r="B11" s="63" t="s">
        <v>157</v>
      </c>
      <c r="C11" s="93">
        <v>40945.699999999997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170552.76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475993.7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202605.8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3761966.7</v>
      </c>
    </row>
    <row r="32" spans="1:3" x14ac:dyDescent="0.2">
      <c r="A32" s="76" t="s">
        <v>469</v>
      </c>
      <c r="B32" s="63" t="s">
        <v>357</v>
      </c>
      <c r="C32" s="93">
        <v>3761966.7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66432748.329999998</v>
      </c>
    </row>
    <row r="42" spans="1:3" x14ac:dyDescent="0.2">
      <c r="A42" s="30" t="s">
        <v>611</v>
      </c>
    </row>
    <row r="43" spans="1:3" x14ac:dyDescent="0.2">
      <c r="A43" s="30" t="s">
        <v>612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H36" sqref="H36"/>
    </sheetView>
  </sheetViews>
  <sheetFormatPr baseColWidth="10" defaultColWidth="9.140625" defaultRowHeight="11.25" x14ac:dyDescent="0.2"/>
  <cols>
    <col min="1" max="1" width="10" style="22" customWidth="1"/>
    <col min="2" max="2" width="60.5703125" style="22" customWidth="1"/>
    <col min="3" max="3" width="17.42578125" style="22" bestFit="1" customWidth="1"/>
    <col min="4" max="4" width="15.85546875" style="22" customWidth="1"/>
    <col min="5" max="5" width="13.85546875" style="22" customWidth="1"/>
    <col min="6" max="6" width="10.85546875" style="22" customWidth="1"/>
    <col min="7" max="7" width="14.42578125" style="22" customWidth="1"/>
    <col min="8" max="8" width="9.85546875" style="22" customWidth="1"/>
    <col min="9" max="9" width="12.5703125" style="22" customWidth="1"/>
    <col min="10" max="10" width="10.85546875" style="22" customWidth="1"/>
    <col min="11" max="16384" width="9.140625" style="22"/>
  </cols>
  <sheetData>
    <row r="1" spans="1:10" ht="18.95" customHeight="1" x14ac:dyDescent="0.2">
      <c r="A1" s="175" t="s">
        <v>595</v>
      </c>
      <c r="B1" s="196"/>
      <c r="C1" s="196"/>
      <c r="D1" s="196"/>
      <c r="E1" s="196"/>
      <c r="F1" s="196"/>
      <c r="G1" s="20" t="s">
        <v>497</v>
      </c>
      <c r="H1" s="21">
        <v>2025</v>
      </c>
    </row>
    <row r="2" spans="1:10" ht="18.95" customHeight="1" x14ac:dyDescent="0.2">
      <c r="A2" s="175" t="s">
        <v>508</v>
      </c>
      <c r="B2" s="196"/>
      <c r="C2" s="196"/>
      <c r="D2" s="196"/>
      <c r="E2" s="196"/>
      <c r="F2" s="196"/>
      <c r="G2" s="20" t="s">
        <v>498</v>
      </c>
      <c r="H2" s="21" t="s">
        <v>500</v>
      </c>
    </row>
    <row r="3" spans="1:10" ht="18.95" customHeight="1" x14ac:dyDescent="0.2">
      <c r="A3" s="197" t="s">
        <v>596</v>
      </c>
      <c r="B3" s="198"/>
      <c r="C3" s="198"/>
      <c r="D3" s="198"/>
      <c r="E3" s="198"/>
      <c r="F3" s="198"/>
      <c r="G3" s="20" t="s">
        <v>499</v>
      </c>
      <c r="H3" s="21">
        <v>4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27"/>
      <c r="H4" s="127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s="200" customFormat="1" ht="28.5" customHeight="1" x14ac:dyDescent="0.2">
      <c r="A8" s="206" t="s">
        <v>85</v>
      </c>
      <c r="B8" s="206" t="s">
        <v>405</v>
      </c>
      <c r="C8" s="206" t="s">
        <v>109</v>
      </c>
      <c r="D8" s="206" t="s">
        <v>406</v>
      </c>
      <c r="E8" s="206" t="s">
        <v>407</v>
      </c>
      <c r="F8" s="206" t="s">
        <v>108</v>
      </c>
      <c r="G8" s="206" t="s">
        <v>78</v>
      </c>
      <c r="H8" s="206" t="s">
        <v>110</v>
      </c>
      <c r="I8" s="206" t="s">
        <v>111</v>
      </c>
      <c r="J8" s="206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ht="22.5" x14ac:dyDescent="0.2">
      <c r="A30" s="22">
        <v>7510</v>
      </c>
      <c r="B30" s="200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ht="22.5" x14ac:dyDescent="0.2">
      <c r="A31" s="22">
        <v>7520</v>
      </c>
      <c r="B31" s="200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163" t="s">
        <v>608</v>
      </c>
    </row>
    <row r="38" spans="1:6" x14ac:dyDescent="0.2">
      <c r="C38" s="27"/>
      <c r="D38" s="27"/>
      <c r="E38" s="27"/>
      <c r="F38" s="27"/>
    </row>
    <row r="39" spans="1:6" x14ac:dyDescent="0.2">
      <c r="B39" s="195" t="s">
        <v>546</v>
      </c>
      <c r="C39" s="195"/>
      <c r="D39" s="27"/>
      <c r="E39" s="27"/>
      <c r="F39" s="27"/>
    </row>
    <row r="40" spans="1:6" x14ac:dyDescent="0.2">
      <c r="B40" s="124" t="s">
        <v>405</v>
      </c>
      <c r="C40" s="129">
        <f>H1</f>
        <v>2025</v>
      </c>
      <c r="D40" s="27"/>
      <c r="E40" s="27"/>
      <c r="F40" s="27"/>
    </row>
    <row r="41" spans="1:6" x14ac:dyDescent="0.2">
      <c r="A41" s="22">
        <v>8110</v>
      </c>
      <c r="B41" s="102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2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2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2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2" t="s">
        <v>48</v>
      </c>
      <c r="C45" s="90">
        <v>0</v>
      </c>
      <c r="D45" s="27"/>
      <c r="E45" s="27"/>
      <c r="F45" s="27"/>
    </row>
    <row r="46" spans="1:6" x14ac:dyDescent="0.2">
      <c r="B46" s="125"/>
      <c r="C46" s="126"/>
      <c r="D46" s="27"/>
      <c r="E46" s="27"/>
      <c r="F46" s="27"/>
    </row>
    <row r="47" spans="1:6" x14ac:dyDescent="0.2">
      <c r="B47" s="131"/>
      <c r="C47" s="132"/>
      <c r="D47" s="27"/>
      <c r="E47" s="27"/>
      <c r="F47" s="27"/>
    </row>
    <row r="48" spans="1:6" x14ac:dyDescent="0.2">
      <c r="B48" s="195" t="s">
        <v>547</v>
      </c>
      <c r="C48" s="195"/>
    </row>
    <row r="49" spans="1:3" x14ac:dyDescent="0.2">
      <c r="B49" s="130" t="s">
        <v>405</v>
      </c>
      <c r="C49" s="129">
        <f>H1</f>
        <v>2025</v>
      </c>
    </row>
    <row r="50" spans="1:3" x14ac:dyDescent="0.2">
      <c r="A50" s="22">
        <v>8210</v>
      </c>
      <c r="B50" s="102" t="s">
        <v>47</v>
      </c>
      <c r="C50" s="160">
        <v>0</v>
      </c>
    </row>
    <row r="51" spans="1:3" x14ac:dyDescent="0.2">
      <c r="A51" s="22">
        <v>8220</v>
      </c>
      <c r="B51" s="102" t="s">
        <v>46</v>
      </c>
      <c r="C51" s="160">
        <v>0</v>
      </c>
    </row>
    <row r="52" spans="1:3" x14ac:dyDescent="0.2">
      <c r="A52" s="22">
        <v>8230</v>
      </c>
      <c r="B52" s="102" t="s">
        <v>593</v>
      </c>
      <c r="C52" s="160">
        <v>0</v>
      </c>
    </row>
    <row r="53" spans="1:3" x14ac:dyDescent="0.2">
      <c r="A53" s="22">
        <v>8240</v>
      </c>
      <c r="B53" s="102" t="s">
        <v>45</v>
      </c>
      <c r="C53" s="160">
        <v>0</v>
      </c>
    </row>
    <row r="54" spans="1:3" x14ac:dyDescent="0.2">
      <c r="A54" s="22">
        <v>8250</v>
      </c>
      <c r="B54" s="102" t="s">
        <v>44</v>
      </c>
      <c r="C54" s="160">
        <v>0</v>
      </c>
    </row>
    <row r="55" spans="1:3" x14ac:dyDescent="0.2">
      <c r="A55" s="22">
        <v>8260</v>
      </c>
      <c r="B55" s="102" t="s">
        <v>43</v>
      </c>
      <c r="C55" s="160">
        <v>0</v>
      </c>
    </row>
    <row r="56" spans="1:3" x14ac:dyDescent="0.2">
      <c r="A56" s="22">
        <v>8270</v>
      </c>
      <c r="B56" s="102" t="s">
        <v>42</v>
      </c>
      <c r="C56" s="160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9370078740157483" bottom="0.35433070866141736" header="0.31496062992125984" footer="0.31496062992125984"/>
  <pageSetup scale="7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Memoria!Área_de_impresión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2026-02-19T20:43:09Z</cp:lastPrinted>
  <dcterms:created xsi:type="dcterms:W3CDTF">2012-12-11T20:36:24Z</dcterms:created>
  <dcterms:modified xsi:type="dcterms:W3CDTF">2026-02-19T20:43:16Z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